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user-tmr\Desktop\Калькуляції тарифів на готель2024 серпень 2024\"/>
    </mc:Choice>
  </mc:AlternateContent>
  <xr:revisionPtr revIDLastSave="0" documentId="13_ncr:1_{41361820-5718-41E2-99C4-99277E217C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 l="1"/>
  <c r="D15" i="1" l="1"/>
  <c r="D14" i="1"/>
  <c r="D12" i="1"/>
  <c r="D9" i="1"/>
  <c r="D6" i="1"/>
  <c r="D11" i="1" l="1"/>
  <c r="F6" i="1" l="1"/>
  <c r="E6" i="1" s="1"/>
  <c r="F5" i="1"/>
  <c r="F11" i="1" l="1"/>
  <c r="E14" i="1"/>
  <c r="E12" i="1"/>
  <c r="E5" i="1"/>
  <c r="E11" i="1" l="1"/>
  <c r="G17" i="1"/>
  <c r="I17" i="1"/>
  <c r="J4" i="1"/>
  <c r="F15" i="1" l="1"/>
  <c r="F9" i="1" l="1"/>
  <c r="E9" i="1" s="1"/>
  <c r="D17" i="1"/>
  <c r="F17" i="1" l="1"/>
  <c r="H17" i="1"/>
  <c r="E17" i="1"/>
</calcChain>
</file>

<file path=xl/sharedStrings.xml><?xml version="1.0" encoding="utf-8"?>
<sst xmlns="http://schemas.openxmlformats.org/spreadsheetml/2006/main" count="32" uniqueCount="30">
  <si>
    <t xml:space="preserve">Додаток № 2  </t>
  </si>
  <si>
    <t>Загальновиробничі витрати</t>
  </si>
  <si>
    <t>Миючи засоби</t>
  </si>
  <si>
    <t>Санстанція</t>
  </si>
  <si>
    <t>Згідно договору</t>
  </si>
  <si>
    <t>Вивіз сміття</t>
  </si>
  <si>
    <t>Інвентар для прибирання, торби для сміття</t>
  </si>
  <si>
    <t>Сервісне обслуговування</t>
  </si>
  <si>
    <t>Придбання матеріалів для дрібних поточних ремонтів (ел.лампи, крани, розетки і т.п.)</t>
  </si>
  <si>
    <t xml:space="preserve">                     Разом:             </t>
  </si>
  <si>
    <t>Розподіл витрат</t>
  </si>
  <si>
    <t>готель</t>
  </si>
  <si>
    <t>2-поверх кімнати по найму</t>
  </si>
  <si>
    <t>S загальна кв.м</t>
  </si>
  <si>
    <t>Разом</t>
  </si>
  <si>
    <t>кухня</t>
  </si>
  <si>
    <t>обідня зала</t>
  </si>
  <si>
    <t>трен.зал</t>
  </si>
  <si>
    <t>885,91 х 12 міс</t>
  </si>
  <si>
    <t>193,71 х 12 міс.</t>
  </si>
  <si>
    <t>826,36 х 12 міс</t>
  </si>
  <si>
    <t>220 х 12 міс.</t>
  </si>
  <si>
    <t>6369,17 х12 міс.</t>
  </si>
  <si>
    <t>згідно договору 200,00 х12 міс.</t>
  </si>
  <si>
    <t>Директор ДП «Елегія»                            Огризко Н.В.</t>
  </si>
  <si>
    <t>Послуги охорони</t>
  </si>
  <si>
    <t>згідно договору 400,00 х12 міс.</t>
  </si>
  <si>
    <t>Послуги Wi-Fi</t>
  </si>
  <si>
    <t>4209,20 х 12 міс.</t>
  </si>
  <si>
    <t>Гол. бухгалтер                                        Яковлєва І.О.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</si>
</sst>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topLeftCell="A7" zoomScale="98" zoomScaleNormal="98" workbookViewId="0">
      <selection activeCell="A21" sqref="A21"/>
    </sheetView>
  </sheetViews>
  <sheetFormatPr defaultRowHeight="15" x14ac:dyDescent="0.25"/>
  <cols>
    <col min="1" max="1" width="4.5703125" customWidth="1"/>
    <col min="2" max="2" width="21.85546875" customWidth="1"/>
    <col min="3" max="3" width="25.85546875" customWidth="1"/>
    <col min="4" max="4" width="12.5703125" style="19" customWidth="1"/>
    <col min="5" max="5" width="10" customWidth="1"/>
    <col min="6" max="9" width="10.7109375" customWidth="1"/>
    <col min="10" max="10" width="11.28515625" customWidth="1"/>
  </cols>
  <sheetData>
    <row r="1" spans="1:10" ht="16.5" thickBot="1" x14ac:dyDescent="0.3">
      <c r="A1" s="44" t="s">
        <v>0</v>
      </c>
      <c r="B1" s="44"/>
      <c r="C1" s="44"/>
      <c r="D1" s="44"/>
      <c r="E1" s="35" t="s">
        <v>10</v>
      </c>
      <c r="F1" s="36"/>
      <c r="G1" s="36"/>
      <c r="H1" s="36"/>
      <c r="I1" s="36"/>
    </row>
    <row r="2" spans="1:10" ht="43.5" thickBot="1" x14ac:dyDescent="0.3">
      <c r="A2" s="45" t="s">
        <v>1</v>
      </c>
      <c r="B2" s="45"/>
      <c r="C2" s="45"/>
      <c r="D2" s="45"/>
      <c r="E2" s="12" t="s">
        <v>11</v>
      </c>
      <c r="F2" s="13" t="s">
        <v>12</v>
      </c>
      <c r="G2" s="13" t="s">
        <v>15</v>
      </c>
      <c r="H2" s="13" t="s">
        <v>16</v>
      </c>
      <c r="I2" s="13" t="s">
        <v>17</v>
      </c>
    </row>
    <row r="3" spans="1:10" ht="16.5" customHeight="1" thickBot="1" x14ac:dyDescent="0.3">
      <c r="A3" s="14"/>
      <c r="B3" s="14"/>
      <c r="C3" s="14"/>
      <c r="D3" s="18"/>
      <c r="E3" s="37" t="s">
        <v>13</v>
      </c>
      <c r="F3" s="38"/>
      <c r="G3" s="38"/>
      <c r="H3" s="38"/>
      <c r="I3" s="39"/>
      <c r="J3" s="15" t="s">
        <v>14</v>
      </c>
    </row>
    <row r="4" spans="1:10" ht="24" customHeight="1" thickBot="1" x14ac:dyDescent="0.3">
      <c r="A4" s="1"/>
      <c r="E4" s="16">
        <v>1382.6</v>
      </c>
      <c r="F4" s="17">
        <v>413.6</v>
      </c>
      <c r="G4" s="17">
        <v>23.2</v>
      </c>
      <c r="H4" s="34">
        <v>93</v>
      </c>
      <c r="I4" s="17">
        <v>125.5</v>
      </c>
      <c r="J4" s="17">
        <f>SUM(E4:I4)</f>
        <v>2037.8999999999999</v>
      </c>
    </row>
    <row r="5" spans="1:10" ht="16.5" thickBot="1" x14ac:dyDescent="0.3">
      <c r="A5" s="31">
        <v>1</v>
      </c>
      <c r="B5" s="32" t="s">
        <v>2</v>
      </c>
      <c r="C5" s="32" t="s">
        <v>28</v>
      </c>
      <c r="D5" s="33">
        <v>50511.1</v>
      </c>
      <c r="E5" s="28">
        <f>D5-F5-G5-H5-I5</f>
        <v>43959.99</v>
      </c>
      <c r="F5" s="28">
        <f>D5*10%</f>
        <v>5051.1100000000006</v>
      </c>
      <c r="G5" s="28"/>
      <c r="H5" s="28"/>
      <c r="I5" s="28">
        <v>1500</v>
      </c>
    </row>
    <row r="6" spans="1:10" ht="15.75" x14ac:dyDescent="0.25">
      <c r="A6" s="46">
        <v>2</v>
      </c>
      <c r="B6" s="48" t="s">
        <v>3</v>
      </c>
      <c r="C6" s="29" t="s">
        <v>4</v>
      </c>
      <c r="D6" s="58">
        <f>193.71*12</f>
        <v>2324.52</v>
      </c>
      <c r="E6" s="56">
        <f>D6-F6</f>
        <v>1975.8420000000001</v>
      </c>
      <c r="F6" s="56">
        <f>D6*15%</f>
        <v>348.678</v>
      </c>
      <c r="G6" s="50"/>
      <c r="H6" s="50"/>
      <c r="I6" s="50"/>
    </row>
    <row r="7" spans="1:10" ht="16.5" thickBot="1" x14ac:dyDescent="0.3">
      <c r="A7" s="47"/>
      <c r="B7" s="49"/>
      <c r="C7" s="27" t="s">
        <v>19</v>
      </c>
      <c r="D7" s="57"/>
      <c r="E7" s="57"/>
      <c r="F7" s="57"/>
      <c r="G7" s="51"/>
      <c r="H7" s="51"/>
      <c r="I7" s="51"/>
    </row>
    <row r="8" spans="1:10" ht="15.75" x14ac:dyDescent="0.25">
      <c r="A8" s="40">
        <v>3</v>
      </c>
      <c r="B8" s="42" t="s">
        <v>5</v>
      </c>
      <c r="C8" s="3" t="s">
        <v>4</v>
      </c>
      <c r="D8" s="21"/>
      <c r="E8" s="21"/>
      <c r="F8" s="21"/>
      <c r="G8" s="21"/>
      <c r="H8" s="21"/>
      <c r="I8" s="21"/>
    </row>
    <row r="9" spans="1:10" ht="16.5" thickBot="1" x14ac:dyDescent="0.3">
      <c r="A9" s="41"/>
      <c r="B9" s="43"/>
      <c r="C9" s="4" t="s">
        <v>20</v>
      </c>
      <c r="D9" s="20">
        <f>826.36*12</f>
        <v>9916.32</v>
      </c>
      <c r="E9" s="20">
        <f>D9-F9</f>
        <v>7437.24</v>
      </c>
      <c r="F9" s="20">
        <f>D9*25%</f>
        <v>2479.08</v>
      </c>
      <c r="G9" s="26"/>
      <c r="H9" s="26"/>
      <c r="I9" s="26"/>
    </row>
    <row r="10" spans="1:10" ht="21.75" customHeight="1" x14ac:dyDescent="0.25">
      <c r="A10" s="54">
        <v>4</v>
      </c>
      <c r="B10" s="55" t="s">
        <v>6</v>
      </c>
      <c r="C10" s="29"/>
      <c r="D10" s="30"/>
      <c r="E10" s="30"/>
      <c r="F10" s="30"/>
      <c r="G10" s="30"/>
      <c r="H10" s="30"/>
      <c r="I10" s="30"/>
    </row>
    <row r="11" spans="1:10" ht="26.25" customHeight="1" thickBot="1" x14ac:dyDescent="0.3">
      <c r="A11" s="47"/>
      <c r="B11" s="49"/>
      <c r="C11" s="27" t="s">
        <v>18</v>
      </c>
      <c r="D11" s="28">
        <f>885.91*12-0.02</f>
        <v>10630.9</v>
      </c>
      <c r="E11" s="28">
        <f>D11-F11-G11-H11-I11</f>
        <v>9567.81</v>
      </c>
      <c r="F11" s="28">
        <f>D11*10%</f>
        <v>1063.0899999999999</v>
      </c>
      <c r="G11" s="28"/>
      <c r="H11" s="28"/>
      <c r="I11" s="28"/>
    </row>
    <row r="12" spans="1:10" ht="15.75" x14ac:dyDescent="0.25">
      <c r="A12" s="40">
        <v>5</v>
      </c>
      <c r="B12" s="42" t="s">
        <v>7</v>
      </c>
      <c r="C12" s="3" t="s">
        <v>4</v>
      </c>
      <c r="D12" s="50">
        <f>220*12</f>
        <v>2640</v>
      </c>
      <c r="E12" s="50">
        <f>D12-F12</f>
        <v>2199.6</v>
      </c>
      <c r="F12" s="50">
        <v>440.4</v>
      </c>
      <c r="G12" s="50"/>
      <c r="H12" s="50"/>
      <c r="I12" s="50"/>
    </row>
    <row r="13" spans="1:10" ht="16.5" thickBot="1" x14ac:dyDescent="0.3">
      <c r="A13" s="41"/>
      <c r="B13" s="43"/>
      <c r="C13" s="4" t="s">
        <v>21</v>
      </c>
      <c r="D13" s="51"/>
      <c r="E13" s="51"/>
      <c r="F13" s="51"/>
      <c r="G13" s="51"/>
      <c r="H13" s="51"/>
      <c r="I13" s="51"/>
    </row>
    <row r="14" spans="1:10" ht="79.5" thickBot="1" x14ac:dyDescent="0.3">
      <c r="A14" s="8">
        <v>6</v>
      </c>
      <c r="B14" s="7" t="s">
        <v>8</v>
      </c>
      <c r="C14" s="7" t="s">
        <v>22</v>
      </c>
      <c r="D14" s="22">
        <f>6369.17*12</f>
        <v>76430.040000000008</v>
      </c>
      <c r="E14" s="20">
        <f>D14-F14</f>
        <v>72069.240000000005</v>
      </c>
      <c r="F14" s="20">
        <v>4360.8</v>
      </c>
      <c r="G14" s="26"/>
      <c r="H14" s="26"/>
      <c r="I14" s="26"/>
    </row>
    <row r="15" spans="1:10" ht="47.25" customHeight="1" thickBot="1" x14ac:dyDescent="0.3">
      <c r="A15" s="9">
        <v>7</v>
      </c>
      <c r="B15" s="2" t="s">
        <v>27</v>
      </c>
      <c r="C15" s="10" t="s">
        <v>23</v>
      </c>
      <c r="D15" s="23">
        <f>200*12</f>
        <v>2400</v>
      </c>
      <c r="E15" s="20">
        <v>893.46</v>
      </c>
      <c r="F15" s="20">
        <f>D15-E15</f>
        <v>1506.54</v>
      </c>
      <c r="G15" s="26"/>
      <c r="H15" s="26"/>
      <c r="I15" s="26"/>
    </row>
    <row r="16" spans="1:10" ht="31.5" customHeight="1" thickBot="1" x14ac:dyDescent="0.3">
      <c r="A16" s="9">
        <v>8</v>
      </c>
      <c r="B16" s="2" t="s">
        <v>25</v>
      </c>
      <c r="C16" s="10" t="s">
        <v>26</v>
      </c>
      <c r="D16" s="24">
        <f>400*12</f>
        <v>4800</v>
      </c>
      <c r="E16" s="20">
        <v>4800</v>
      </c>
      <c r="F16" s="20"/>
      <c r="G16" s="26"/>
      <c r="H16" s="26"/>
      <c r="I16" s="26"/>
    </row>
    <row r="17" spans="1:9" ht="22.5" customHeight="1" thickBot="1" x14ac:dyDescent="0.3">
      <c r="A17" s="52" t="s">
        <v>9</v>
      </c>
      <c r="B17" s="53"/>
      <c r="C17" s="11"/>
      <c r="D17" s="25">
        <f t="shared" ref="D17:I17" si="0">SUM(D5:D16)</f>
        <v>159652.88</v>
      </c>
      <c r="E17" s="25">
        <f t="shared" si="0"/>
        <v>142903.182</v>
      </c>
      <c r="F17" s="25">
        <f t="shared" si="0"/>
        <v>15249.698</v>
      </c>
      <c r="G17" s="25">
        <f t="shared" si="0"/>
        <v>0</v>
      </c>
      <c r="H17" s="25">
        <f t="shared" si="0"/>
        <v>0</v>
      </c>
      <c r="I17" s="25">
        <f t="shared" si="0"/>
        <v>1500</v>
      </c>
    </row>
    <row r="18" spans="1:9" ht="18.75" x14ac:dyDescent="0.25">
      <c r="A18" s="5"/>
    </row>
    <row r="19" spans="1:9" ht="18.75" x14ac:dyDescent="0.25">
      <c r="A19" s="5" t="s">
        <v>24</v>
      </c>
    </row>
    <row r="20" spans="1:9" ht="18.75" x14ac:dyDescent="0.25">
      <c r="A20" s="5"/>
    </row>
    <row r="21" spans="1:9" ht="18.75" x14ac:dyDescent="0.3">
      <c r="A21" s="6" t="s">
        <v>29</v>
      </c>
    </row>
  </sheetData>
  <mergeCells count="25">
    <mergeCell ref="I12:I13"/>
    <mergeCell ref="D12:D13"/>
    <mergeCell ref="E6:E7"/>
    <mergeCell ref="F6:F7"/>
    <mergeCell ref="G6:G7"/>
    <mergeCell ref="H6:H7"/>
    <mergeCell ref="D6:D7"/>
    <mergeCell ref="E12:E13"/>
    <mergeCell ref="F12:F13"/>
    <mergeCell ref="G12:G13"/>
    <mergeCell ref="H12:H13"/>
    <mergeCell ref="A17:B17"/>
    <mergeCell ref="A10:A11"/>
    <mergeCell ref="B10:B11"/>
    <mergeCell ref="A12:A13"/>
    <mergeCell ref="B12:B13"/>
    <mergeCell ref="E1:I1"/>
    <mergeCell ref="E3:I3"/>
    <mergeCell ref="A8:A9"/>
    <mergeCell ref="B8:B9"/>
    <mergeCell ref="A1:D1"/>
    <mergeCell ref="A2:D2"/>
    <mergeCell ref="A6:A7"/>
    <mergeCell ref="B6:B7"/>
    <mergeCell ref="I6:I7"/>
  </mergeCells>
  <pageMargins left="0.9055118110236221" right="0" top="0.78740157480314965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2024-03-20T15:40:23Z</cp:lastPrinted>
  <dcterms:created xsi:type="dcterms:W3CDTF">2019-10-15T12:24:47Z</dcterms:created>
  <dcterms:modified xsi:type="dcterms:W3CDTF">2024-08-09T13:25:19Z</dcterms:modified>
</cp:coreProperties>
</file>