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user-tmr\Desktop\Калькуляції тарифів на готель2024 серпень 2024\"/>
    </mc:Choice>
  </mc:AlternateContent>
  <xr:revisionPtr revIDLastSave="0" documentId="13_ncr:1_{B9A1243B-6931-4609-8E09-6B04B17089B2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Лист1" sheetId="1" r:id="rId1"/>
    <sheet name="розрахунок" sheetId="3" r:id="rId2"/>
    <sheet name="розрахунок (2024)" sheetId="5" r:id="rId3"/>
    <sheet name="Лист1 (2)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5" l="1"/>
  <c r="D16" i="5"/>
  <c r="C18" i="5" l="1"/>
  <c r="F8" i="6"/>
  <c r="E8" i="6"/>
  <c r="C8" i="6"/>
  <c r="H4" i="6"/>
  <c r="G7" i="6" s="1"/>
  <c r="D7" i="6" s="1"/>
  <c r="G16" i="5"/>
  <c r="C16" i="5"/>
  <c r="F16" i="5"/>
  <c r="B16" i="5"/>
  <c r="E8" i="5"/>
  <c r="G5" i="6" l="1"/>
  <c r="D5" i="6" s="1"/>
  <c r="G6" i="6"/>
  <c r="D6" i="6" s="1"/>
  <c r="D8" i="6" s="1"/>
  <c r="G17" i="5"/>
  <c r="C17" i="5"/>
  <c r="E17" i="5"/>
  <c r="G5" i="1"/>
  <c r="G8" i="6" l="1"/>
  <c r="G17" i="3"/>
  <c r="E17" i="3"/>
  <c r="C17" i="3"/>
  <c r="B16" i="3"/>
  <c r="C16" i="3"/>
  <c r="D16" i="3"/>
  <c r="E16" i="3"/>
  <c r="F16" i="3"/>
  <c r="G16" i="3"/>
  <c r="E15" i="3"/>
  <c r="H4" i="1" l="1"/>
  <c r="G6" i="1" l="1"/>
  <c r="D6" i="1" s="1"/>
  <c r="G7" i="1"/>
  <c r="D7" i="1" s="1"/>
  <c r="D5" i="1"/>
  <c r="C8" i="1"/>
  <c r="G8" i="1" l="1"/>
  <c r="E8" i="1"/>
  <c r="F8" i="1"/>
  <c r="D8" i="1"/>
</calcChain>
</file>

<file path=xl/sharedStrings.xml><?xml version="1.0" encoding="utf-8"?>
<sst xmlns="http://schemas.openxmlformats.org/spreadsheetml/2006/main" count="83" uniqueCount="48">
  <si>
    <t>Додаток № 3</t>
  </si>
  <si>
    <t xml:space="preserve"> Загальновиробничі витрати </t>
  </si>
  <si>
    <t>Ел.енергія</t>
  </si>
  <si>
    <t xml:space="preserve">Тепло </t>
  </si>
  <si>
    <t>Вода та водовідведення</t>
  </si>
  <si>
    <t>Всього:</t>
  </si>
  <si>
    <t xml:space="preserve">для обслуговування готелю </t>
  </si>
  <si>
    <t>Розподіл витрат</t>
  </si>
  <si>
    <t>готель</t>
  </si>
  <si>
    <t>кухня</t>
  </si>
  <si>
    <t>обідня зала</t>
  </si>
  <si>
    <t>трен.зал</t>
  </si>
  <si>
    <t>S загальна кв.м</t>
  </si>
  <si>
    <t>Разом</t>
  </si>
  <si>
    <t>електроенергія</t>
  </si>
  <si>
    <t>теплопостачання</t>
  </si>
  <si>
    <t>вода та водовідведення</t>
  </si>
  <si>
    <t>кВт</t>
  </si>
  <si>
    <t>Сума</t>
  </si>
  <si>
    <t>Гкал</t>
  </si>
  <si>
    <t>сума</t>
  </si>
  <si>
    <t>м3</t>
  </si>
  <si>
    <t>січень</t>
  </si>
  <si>
    <t xml:space="preserve"> жовтень</t>
  </si>
  <si>
    <t>вересень</t>
  </si>
  <si>
    <t xml:space="preserve">серпень </t>
  </si>
  <si>
    <t xml:space="preserve">липень </t>
  </si>
  <si>
    <t>червень</t>
  </si>
  <si>
    <t xml:space="preserve">травень </t>
  </si>
  <si>
    <t xml:space="preserve">лютий   </t>
  </si>
  <si>
    <t>березень</t>
  </si>
  <si>
    <t>квітень</t>
  </si>
  <si>
    <t>листопад</t>
  </si>
  <si>
    <t>грудень</t>
  </si>
  <si>
    <t>СУМА</t>
  </si>
  <si>
    <t>126,9 кал(спожито у                    2023  р.)  х 4997,91 грн. (тариф)</t>
  </si>
  <si>
    <t>Директор ДП «Елегія»                                 Огризко Н.В.</t>
  </si>
  <si>
    <t xml:space="preserve">Гол. бухгалтер                                                 Мозуль Т.Г.            </t>
  </si>
  <si>
    <t>2098,0м.3 (спожито у                      2023 р.)х105,00 грн.(тариф)</t>
  </si>
  <si>
    <t xml:space="preserve"> 105311,1  квт/год (спожито у 2023 р.)х2,20 грн.(тариф)</t>
  </si>
  <si>
    <t>лютий</t>
  </si>
  <si>
    <t>травень</t>
  </si>
  <si>
    <t>липень</t>
  </si>
  <si>
    <t>2023-2024</t>
  </si>
  <si>
    <t>94172,66  квт/год (спожито у 2023-2024 р.)х3,60 грн.(тариф)</t>
  </si>
  <si>
    <t>147,45 кал(спожито у                    2023-2024  р.)  х 4162,1 грн. (тариф)</t>
  </si>
  <si>
    <t>2633,0м.3 (спожито у                      2023-2024 р.)х105,00 грн.(тариф)</t>
  </si>
  <si>
    <t xml:space="preserve">Гол. бухгалтер                                                 Яковлєва І.О.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</si>
</sst>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164" fontId="3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workbookViewId="0">
      <selection activeCell="B5" sqref="B5"/>
    </sheetView>
  </sheetViews>
  <sheetFormatPr defaultRowHeight="15" x14ac:dyDescent="0.25"/>
  <cols>
    <col min="1" max="1" width="18.28515625" customWidth="1"/>
    <col min="2" max="2" width="32.5703125" bestFit="1" customWidth="1"/>
    <col min="3" max="3" width="14.7109375" style="7" customWidth="1"/>
    <col min="4" max="4" width="13.140625" customWidth="1"/>
    <col min="5" max="5" width="11.28515625" customWidth="1"/>
    <col min="6" max="6" width="12.140625" customWidth="1"/>
    <col min="7" max="7" width="12.28515625" customWidth="1"/>
  </cols>
  <sheetData>
    <row r="1" spans="1:8" ht="19.5" thickBot="1" x14ac:dyDescent="0.3">
      <c r="A1" s="28" t="s">
        <v>0</v>
      </c>
      <c r="B1" s="28"/>
      <c r="C1" s="28"/>
      <c r="D1" s="29" t="s">
        <v>7</v>
      </c>
      <c r="E1" s="30"/>
      <c r="F1" s="30"/>
      <c r="G1" s="31"/>
    </row>
    <row r="2" spans="1:8" ht="49.5" customHeight="1" thickBot="1" x14ac:dyDescent="0.3">
      <c r="A2" s="28" t="s">
        <v>1</v>
      </c>
      <c r="B2" s="28"/>
      <c r="C2" s="28"/>
      <c r="D2" s="11" t="s">
        <v>8</v>
      </c>
      <c r="E2" s="12" t="s">
        <v>9</v>
      </c>
      <c r="F2" s="12" t="s">
        <v>10</v>
      </c>
      <c r="G2" s="12" t="s">
        <v>11</v>
      </c>
    </row>
    <row r="3" spans="1:8" ht="19.5" thickBot="1" x14ac:dyDescent="0.3">
      <c r="A3" s="28" t="s">
        <v>6</v>
      </c>
      <c r="B3" s="28"/>
      <c r="C3" s="28"/>
      <c r="D3" s="32" t="s">
        <v>12</v>
      </c>
      <c r="E3" s="33"/>
      <c r="F3" s="33"/>
      <c r="G3" s="34"/>
      <c r="H3" s="13" t="s">
        <v>13</v>
      </c>
    </row>
    <row r="4" spans="1:8" ht="19.5" thickBot="1" x14ac:dyDescent="0.3">
      <c r="A4" s="2"/>
      <c r="D4" s="14">
        <v>1208.2</v>
      </c>
      <c r="E4" s="15">
        <v>23.2</v>
      </c>
      <c r="F4" s="23">
        <v>93</v>
      </c>
      <c r="G4" s="15">
        <v>125.5</v>
      </c>
      <c r="H4" s="15">
        <f>SUM(D4:G4)</f>
        <v>1449.9</v>
      </c>
    </row>
    <row r="5" spans="1:8" ht="54" customHeight="1" thickBot="1" x14ac:dyDescent="0.3">
      <c r="A5" s="16" t="s">
        <v>2</v>
      </c>
      <c r="B5" s="6" t="s">
        <v>39</v>
      </c>
      <c r="C5" s="19">
        <v>231684.49</v>
      </c>
      <c r="D5" s="8">
        <f>C5-E5-F5-G5</f>
        <v>211630.41489482034</v>
      </c>
      <c r="E5" s="8"/>
      <c r="F5" s="8"/>
      <c r="G5" s="8">
        <f>C5/H4*G4</f>
        <v>20054.075105179665</v>
      </c>
    </row>
    <row r="6" spans="1:8" ht="96.75" customHeight="1" thickBot="1" x14ac:dyDescent="0.3">
      <c r="A6" s="17" t="s">
        <v>3</v>
      </c>
      <c r="B6" s="4" t="s">
        <v>35</v>
      </c>
      <c r="C6" s="20">
        <v>634055.06000000006</v>
      </c>
      <c r="D6" s="8">
        <f>C6-E6-F6-G6</f>
        <v>579172.71636940481</v>
      </c>
      <c r="E6" s="9"/>
      <c r="F6" s="9"/>
      <c r="G6" s="9">
        <f>C6/H4*G4</f>
        <v>54882.343630595213</v>
      </c>
    </row>
    <row r="7" spans="1:8" ht="75.75" customHeight="1" thickBot="1" x14ac:dyDescent="0.3">
      <c r="A7" s="18" t="s">
        <v>4</v>
      </c>
      <c r="B7" s="3" t="s">
        <v>38</v>
      </c>
      <c r="C7" s="21">
        <v>220290</v>
      </c>
      <c r="D7" s="8">
        <f>C7-E7-F7-G7</f>
        <v>201222.20566935651</v>
      </c>
      <c r="E7" s="10"/>
      <c r="F7" s="10"/>
      <c r="G7" s="10">
        <f>C7/H4*G4</f>
        <v>19067.79433064349</v>
      </c>
    </row>
    <row r="8" spans="1:8" ht="19.5" thickBot="1" x14ac:dyDescent="0.3">
      <c r="A8" s="26" t="s">
        <v>5</v>
      </c>
      <c r="B8" s="27"/>
      <c r="C8" s="9">
        <f>SUM(C5:C7)</f>
        <v>1086029.55</v>
      </c>
      <c r="D8" s="9">
        <f t="shared" ref="D8:G8" si="0">SUM(D5:D7)</f>
        <v>992025.33693358162</v>
      </c>
      <c r="E8" s="9">
        <f t="shared" si="0"/>
        <v>0</v>
      </c>
      <c r="F8" s="9">
        <f t="shared" si="0"/>
        <v>0</v>
      </c>
      <c r="G8" s="9">
        <f t="shared" si="0"/>
        <v>94004.213066418364</v>
      </c>
    </row>
    <row r="9" spans="1:8" ht="18.75" x14ac:dyDescent="0.25">
      <c r="A9" s="2"/>
    </row>
    <row r="10" spans="1:8" ht="18.75" x14ac:dyDescent="0.25">
      <c r="A10" s="1"/>
    </row>
    <row r="11" spans="1:8" ht="20.25" x14ac:dyDescent="0.25">
      <c r="A11" s="5" t="s">
        <v>36</v>
      </c>
    </row>
    <row r="12" spans="1:8" ht="20.25" x14ac:dyDescent="0.25">
      <c r="A12" s="5"/>
    </row>
    <row r="13" spans="1:8" ht="20.25" x14ac:dyDescent="0.25">
      <c r="A13" s="5" t="s">
        <v>37</v>
      </c>
    </row>
    <row r="14" spans="1:8" ht="18.75" x14ac:dyDescent="0.25">
      <c r="A14" s="1"/>
    </row>
  </sheetData>
  <mergeCells count="6">
    <mergeCell ref="A8:B8"/>
    <mergeCell ref="A1:C1"/>
    <mergeCell ref="A2:C2"/>
    <mergeCell ref="A3:C3"/>
    <mergeCell ref="D1:G1"/>
    <mergeCell ref="D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0212A-6503-4DE7-8E10-5C91081861B5}">
  <dimension ref="A2:G17"/>
  <sheetViews>
    <sheetView workbookViewId="0">
      <selection activeCell="G4" sqref="G4:G15"/>
    </sheetView>
  </sheetViews>
  <sheetFormatPr defaultRowHeight="15" x14ac:dyDescent="0.25"/>
  <cols>
    <col min="3" max="3" width="10.42578125" bestFit="1" customWidth="1"/>
    <col min="5" max="5" width="11" customWidth="1"/>
  </cols>
  <sheetData>
    <row r="2" spans="1:7" x14ac:dyDescent="0.25">
      <c r="B2" t="s">
        <v>14</v>
      </c>
      <c r="D2" t="s">
        <v>15</v>
      </c>
      <c r="F2" t="s">
        <v>16</v>
      </c>
    </row>
    <row r="3" spans="1:7" x14ac:dyDescent="0.25">
      <c r="B3" t="s">
        <v>17</v>
      </c>
      <c r="C3" t="s">
        <v>18</v>
      </c>
      <c r="D3" t="s">
        <v>19</v>
      </c>
      <c r="E3" t="s">
        <v>20</v>
      </c>
      <c r="F3" t="s">
        <v>21</v>
      </c>
      <c r="G3" t="s">
        <v>20</v>
      </c>
    </row>
    <row r="4" spans="1:7" x14ac:dyDescent="0.25">
      <c r="A4" t="s">
        <v>22</v>
      </c>
      <c r="B4" s="22">
        <v>7032</v>
      </c>
      <c r="C4" s="22">
        <v>11813.76</v>
      </c>
      <c r="D4" s="22">
        <v>24.3</v>
      </c>
      <c r="E4" s="22">
        <v>137564.74</v>
      </c>
      <c r="F4" s="22">
        <v>87</v>
      </c>
      <c r="G4" s="22">
        <v>6056.07</v>
      </c>
    </row>
    <row r="5" spans="1:7" x14ac:dyDescent="0.25">
      <c r="A5" t="s">
        <v>29</v>
      </c>
      <c r="B5" s="22">
        <v>9250</v>
      </c>
      <c r="C5" s="22">
        <v>15540</v>
      </c>
      <c r="D5" s="22">
        <v>25.39</v>
      </c>
      <c r="E5" s="22">
        <v>143647.37</v>
      </c>
      <c r="F5" s="22">
        <v>121</v>
      </c>
      <c r="G5" s="22">
        <v>8533.01</v>
      </c>
    </row>
    <row r="6" spans="1:7" x14ac:dyDescent="0.25">
      <c r="A6" t="s">
        <v>30</v>
      </c>
      <c r="B6" s="22">
        <v>6776</v>
      </c>
      <c r="C6" s="22">
        <v>11383.68</v>
      </c>
      <c r="D6" s="22">
        <v>18.23</v>
      </c>
      <c r="E6" s="22">
        <v>103161.38</v>
      </c>
      <c r="F6" s="22">
        <v>105</v>
      </c>
      <c r="G6" s="22">
        <v>7430.85</v>
      </c>
    </row>
    <row r="7" spans="1:7" x14ac:dyDescent="0.25">
      <c r="A7" t="s">
        <v>31</v>
      </c>
      <c r="B7" s="22">
        <v>6665</v>
      </c>
      <c r="C7" s="22">
        <v>11197.2</v>
      </c>
      <c r="D7" s="22"/>
      <c r="E7" s="22"/>
      <c r="F7" s="22">
        <v>114</v>
      </c>
      <c r="G7" s="22">
        <v>8144.34</v>
      </c>
    </row>
    <row r="8" spans="1:7" x14ac:dyDescent="0.25">
      <c r="A8" t="s">
        <v>28</v>
      </c>
      <c r="B8" s="22">
        <v>7338</v>
      </c>
      <c r="C8" s="22">
        <v>12327.84</v>
      </c>
      <c r="D8" s="22"/>
      <c r="E8" s="22"/>
      <c r="F8" s="22">
        <v>158</v>
      </c>
      <c r="G8" s="22">
        <v>11270.98</v>
      </c>
    </row>
    <row r="9" spans="1:7" x14ac:dyDescent="0.25">
      <c r="A9" t="s">
        <v>27</v>
      </c>
      <c r="B9" s="22">
        <v>6166</v>
      </c>
      <c r="C9" s="22">
        <v>16278.24</v>
      </c>
      <c r="D9" s="22"/>
      <c r="E9" s="22"/>
      <c r="F9" s="22">
        <v>200</v>
      </c>
      <c r="G9" s="22">
        <v>14525.2</v>
      </c>
    </row>
    <row r="10" spans="1:7" x14ac:dyDescent="0.25">
      <c r="A10" t="s">
        <v>26</v>
      </c>
      <c r="B10" s="22">
        <v>5811</v>
      </c>
      <c r="C10" s="22">
        <v>15341.04</v>
      </c>
      <c r="D10" s="22"/>
      <c r="E10" s="22"/>
      <c r="F10" s="22">
        <v>176</v>
      </c>
      <c r="G10" s="22">
        <v>12228.16</v>
      </c>
    </row>
    <row r="11" spans="1:7" x14ac:dyDescent="0.25">
      <c r="A11" t="s">
        <v>25</v>
      </c>
      <c r="B11" s="22">
        <v>7697</v>
      </c>
      <c r="C11" s="22">
        <v>20320.080000000002</v>
      </c>
      <c r="D11" s="22"/>
      <c r="E11" s="22"/>
      <c r="F11" s="22">
        <v>231</v>
      </c>
      <c r="G11" s="22">
        <v>16166.91</v>
      </c>
    </row>
    <row r="12" spans="1:7" x14ac:dyDescent="0.25">
      <c r="A12" t="s">
        <v>24</v>
      </c>
      <c r="B12" s="22">
        <v>6546</v>
      </c>
      <c r="C12" s="22">
        <v>17281.439999999999</v>
      </c>
      <c r="D12" s="22"/>
      <c r="E12" s="22"/>
      <c r="F12" s="22">
        <v>219</v>
      </c>
      <c r="G12" s="22">
        <v>15453.39</v>
      </c>
    </row>
    <row r="13" spans="1:7" x14ac:dyDescent="0.25">
      <c r="A13" t="s">
        <v>23</v>
      </c>
      <c r="B13" s="22">
        <v>12118</v>
      </c>
      <c r="C13" s="22">
        <v>31991.52</v>
      </c>
      <c r="D13" s="22">
        <v>1.7929999999999999</v>
      </c>
      <c r="E13" s="22">
        <v>4027.18</v>
      </c>
      <c r="F13" s="22">
        <v>223</v>
      </c>
      <c r="G13" s="22">
        <v>15702.82</v>
      </c>
    </row>
    <row r="14" spans="1:7" x14ac:dyDescent="0.25">
      <c r="A14" t="s">
        <v>32</v>
      </c>
      <c r="B14" s="22">
        <v>13963</v>
      </c>
      <c r="C14" s="22">
        <v>36862.33</v>
      </c>
      <c r="D14" s="22">
        <v>24.22</v>
      </c>
      <c r="E14" s="22">
        <v>103391.86</v>
      </c>
      <c r="F14" s="22">
        <v>265</v>
      </c>
      <c r="G14" s="22">
        <v>18643.849999999999</v>
      </c>
    </row>
    <row r="15" spans="1:7" x14ac:dyDescent="0.25">
      <c r="A15" t="s">
        <v>33</v>
      </c>
      <c r="B15" s="22">
        <v>11874</v>
      </c>
      <c r="C15" s="22">
        <v>31347.360000000001</v>
      </c>
      <c r="D15" s="22">
        <v>32.930999999999997</v>
      </c>
      <c r="E15" s="22">
        <f>56099.89+52507.27+33655.37</f>
        <v>142262.53</v>
      </c>
      <c r="F15" s="22">
        <v>199</v>
      </c>
      <c r="G15" s="22">
        <v>13927.79</v>
      </c>
    </row>
    <row r="16" spans="1:7" x14ac:dyDescent="0.25">
      <c r="A16" t="s">
        <v>34</v>
      </c>
      <c r="B16" s="22">
        <f t="shared" ref="B16:G16" si="0">SUM(B4:B15)</f>
        <v>101236</v>
      </c>
      <c r="C16" s="22">
        <f t="shared" si="0"/>
        <v>231684.49</v>
      </c>
      <c r="D16" s="22">
        <f t="shared" si="0"/>
        <v>126.864</v>
      </c>
      <c r="E16" s="22">
        <f t="shared" si="0"/>
        <v>634055.05999999994</v>
      </c>
      <c r="F16" s="22">
        <f t="shared" si="0"/>
        <v>2098</v>
      </c>
      <c r="G16" s="22">
        <f t="shared" si="0"/>
        <v>148083.37000000002</v>
      </c>
    </row>
    <row r="17" spans="3:7" ht="21" customHeight="1" x14ac:dyDescent="0.25">
      <c r="C17" s="7">
        <f>C16/B16</f>
        <v>2.2885583191749967</v>
      </c>
      <c r="E17" s="7">
        <f>E16/D16</f>
        <v>4997.9116218943118</v>
      </c>
      <c r="G17" s="7">
        <f>G16/F16</f>
        <v>70.583112488083898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02EFD-0D4C-4BBF-A7E0-9C3E6EF4E0C1}">
  <dimension ref="A2:G24"/>
  <sheetViews>
    <sheetView workbookViewId="0">
      <selection activeCell="G16" sqref="G16"/>
    </sheetView>
  </sheetViews>
  <sheetFormatPr defaultRowHeight="15" x14ac:dyDescent="0.25"/>
  <cols>
    <col min="3" max="3" width="10.42578125" bestFit="1" customWidth="1"/>
    <col min="5" max="5" width="11" customWidth="1"/>
  </cols>
  <sheetData>
    <row r="2" spans="1:7" x14ac:dyDescent="0.25">
      <c r="B2" t="s">
        <v>14</v>
      </c>
      <c r="D2" t="s">
        <v>15</v>
      </c>
      <c r="F2" t="s">
        <v>16</v>
      </c>
    </row>
    <row r="3" spans="1:7" x14ac:dyDescent="0.25">
      <c r="A3" t="s">
        <v>43</v>
      </c>
      <c r="B3" t="s">
        <v>17</v>
      </c>
      <c r="C3" t="s">
        <v>18</v>
      </c>
      <c r="D3" t="s">
        <v>19</v>
      </c>
      <c r="E3" t="s">
        <v>20</v>
      </c>
      <c r="F3" t="s">
        <v>21</v>
      </c>
      <c r="G3" t="s">
        <v>20</v>
      </c>
    </row>
    <row r="4" spans="1:7" x14ac:dyDescent="0.25">
      <c r="A4" t="s">
        <v>25</v>
      </c>
      <c r="B4" s="22">
        <v>7697</v>
      </c>
      <c r="C4" s="22">
        <v>20320.080000000002</v>
      </c>
      <c r="D4" s="22"/>
      <c r="E4" s="22"/>
      <c r="F4" s="22">
        <v>231</v>
      </c>
      <c r="G4" s="22">
        <v>16166.91</v>
      </c>
    </row>
    <row r="5" spans="1:7" x14ac:dyDescent="0.25">
      <c r="A5" t="s">
        <v>24</v>
      </c>
      <c r="B5" s="22">
        <v>6546</v>
      </c>
      <c r="C5" s="22">
        <v>17281.439999999999</v>
      </c>
      <c r="D5" s="22"/>
      <c r="E5" s="22"/>
      <c r="F5" s="22">
        <v>219</v>
      </c>
      <c r="G5" s="22">
        <v>15453.39</v>
      </c>
    </row>
    <row r="6" spans="1:7" x14ac:dyDescent="0.25">
      <c r="A6" t="s">
        <v>23</v>
      </c>
      <c r="B6" s="22">
        <v>12118</v>
      </c>
      <c r="C6" s="22">
        <v>31991.52</v>
      </c>
      <c r="D6" s="22">
        <v>1.7929999999999999</v>
      </c>
      <c r="E6" s="22">
        <v>4027.18</v>
      </c>
      <c r="F6" s="22">
        <v>223</v>
      </c>
      <c r="G6" s="22">
        <v>15702.82</v>
      </c>
    </row>
    <row r="7" spans="1:7" x14ac:dyDescent="0.25">
      <c r="A7" t="s">
        <v>32</v>
      </c>
      <c r="B7" s="22">
        <v>13963</v>
      </c>
      <c r="C7" s="22">
        <v>36862.33</v>
      </c>
      <c r="D7" s="22">
        <v>24.22</v>
      </c>
      <c r="E7" s="22">
        <v>103391.86</v>
      </c>
      <c r="F7" s="22">
        <v>265</v>
      </c>
      <c r="G7" s="22">
        <v>18643.849999999999</v>
      </c>
    </row>
    <row r="8" spans="1:7" x14ac:dyDescent="0.25">
      <c r="A8" t="s">
        <v>33</v>
      </c>
      <c r="B8" s="22">
        <v>11874</v>
      </c>
      <c r="C8" s="22">
        <v>31347.360000000001</v>
      </c>
      <c r="D8" s="22">
        <v>32.930999999999997</v>
      </c>
      <c r="E8" s="22">
        <f>56099.89+52507.27+33655.37</f>
        <v>142262.53</v>
      </c>
      <c r="F8" s="22">
        <v>199</v>
      </c>
      <c r="G8" s="22">
        <v>13927.79</v>
      </c>
    </row>
    <row r="9" spans="1:7" x14ac:dyDescent="0.25">
      <c r="A9" t="s">
        <v>22</v>
      </c>
      <c r="B9" s="22">
        <v>11656</v>
      </c>
      <c r="C9" s="22">
        <v>30771.84</v>
      </c>
      <c r="D9" s="22">
        <v>44.5</v>
      </c>
      <c r="E9" s="22">
        <v>183901.94</v>
      </c>
      <c r="F9" s="22">
        <v>174</v>
      </c>
      <c r="G9" s="22">
        <v>19623.990000000002</v>
      </c>
    </row>
    <row r="10" spans="1:7" x14ac:dyDescent="0.25">
      <c r="A10" t="s">
        <v>40</v>
      </c>
      <c r="B10" s="22">
        <v>9898</v>
      </c>
      <c r="C10" s="22">
        <v>26130.720000000001</v>
      </c>
      <c r="D10" s="22">
        <v>25.43</v>
      </c>
      <c r="E10" s="22">
        <v>105317.75</v>
      </c>
      <c r="F10" s="22">
        <v>187</v>
      </c>
      <c r="G10" s="22">
        <v>21145.45</v>
      </c>
    </row>
    <row r="11" spans="1:7" x14ac:dyDescent="0.25">
      <c r="A11" t="s">
        <v>30</v>
      </c>
      <c r="B11" s="22">
        <v>11671</v>
      </c>
      <c r="C11" s="22">
        <v>30811.439999999999</v>
      </c>
      <c r="D11" s="22">
        <v>18.585000000000001</v>
      </c>
      <c r="E11" s="22">
        <v>74813.33</v>
      </c>
      <c r="F11" s="22">
        <v>194</v>
      </c>
      <c r="G11" s="22">
        <v>21823.82</v>
      </c>
    </row>
    <row r="12" spans="1:7" x14ac:dyDescent="0.25">
      <c r="A12" t="s">
        <v>31</v>
      </c>
      <c r="B12" s="22">
        <v>10429</v>
      </c>
      <c r="C12" s="22">
        <v>27532.560000000001</v>
      </c>
      <c r="D12" s="22"/>
      <c r="E12" s="22"/>
      <c r="F12" s="22">
        <v>260</v>
      </c>
      <c r="G12" s="22">
        <v>29847.8</v>
      </c>
    </row>
    <row r="13" spans="1:7" x14ac:dyDescent="0.25">
      <c r="A13" t="s">
        <v>41</v>
      </c>
      <c r="B13" s="22">
        <v>9756</v>
      </c>
      <c r="C13" s="22">
        <v>25755.84</v>
      </c>
      <c r="D13" s="22"/>
      <c r="E13" s="22"/>
      <c r="F13" s="22">
        <v>227</v>
      </c>
      <c r="G13" s="22">
        <v>26039.3</v>
      </c>
    </row>
    <row r="14" spans="1:7" x14ac:dyDescent="0.25">
      <c r="A14" t="s">
        <v>27</v>
      </c>
      <c r="B14" s="22">
        <v>7701</v>
      </c>
      <c r="C14" s="22">
        <v>33268.32</v>
      </c>
      <c r="D14" s="22"/>
      <c r="E14" s="22"/>
      <c r="F14" s="22">
        <v>253</v>
      </c>
      <c r="G14" s="22">
        <v>29489.200000000001</v>
      </c>
    </row>
    <row r="15" spans="1:7" x14ac:dyDescent="0.25">
      <c r="A15" t="s">
        <v>42</v>
      </c>
      <c r="B15" s="22">
        <v>6238</v>
      </c>
      <c r="C15" s="22">
        <v>26948.16</v>
      </c>
      <c r="D15" s="22"/>
      <c r="E15" s="22"/>
      <c r="F15" s="22">
        <v>201</v>
      </c>
      <c r="G15" s="22">
        <v>23025.4</v>
      </c>
    </row>
    <row r="16" spans="1:7" x14ac:dyDescent="0.25">
      <c r="A16" t="s">
        <v>34</v>
      </c>
      <c r="B16" s="22">
        <f t="shared" ref="B16:G16" si="0">SUM(B4:B15)</f>
        <v>119547</v>
      </c>
      <c r="C16" s="22">
        <f t="shared" si="0"/>
        <v>339021.61</v>
      </c>
      <c r="D16" s="22">
        <f t="shared" si="0"/>
        <v>147.459</v>
      </c>
      <c r="E16" s="22">
        <f t="shared" si="0"/>
        <v>613714.59</v>
      </c>
      <c r="F16" s="22">
        <f t="shared" si="0"/>
        <v>2633</v>
      </c>
      <c r="G16" s="22">
        <f t="shared" si="0"/>
        <v>250889.72</v>
      </c>
    </row>
    <row r="17" spans="3:7" x14ac:dyDescent="0.25">
      <c r="C17" s="7">
        <f>C16/B16</f>
        <v>2.8358855512894507</v>
      </c>
      <c r="E17" s="7">
        <f>E16/D16</f>
        <v>4161.9337578581162</v>
      </c>
      <c r="G17" s="7">
        <f>G16/F16</f>
        <v>95.286638815039879</v>
      </c>
    </row>
    <row r="18" spans="3:7" x14ac:dyDescent="0.25">
      <c r="C18">
        <f>C16/3.6</f>
        <v>94172.669444444444</v>
      </c>
    </row>
    <row r="24" spans="3:7" ht="21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249B6-9FC6-4A4C-A842-7600910D9D8C}">
  <dimension ref="A1:H14"/>
  <sheetViews>
    <sheetView tabSelected="1" workbookViewId="0">
      <selection activeCell="H14" sqref="A1:H14"/>
    </sheetView>
  </sheetViews>
  <sheetFormatPr defaultRowHeight="15" x14ac:dyDescent="0.25"/>
  <cols>
    <col min="1" max="1" width="18.28515625" customWidth="1"/>
    <col min="2" max="2" width="32.5703125" bestFit="1" customWidth="1"/>
    <col min="3" max="3" width="14.7109375" style="7" customWidth="1"/>
    <col min="4" max="4" width="16.5703125" customWidth="1"/>
    <col min="5" max="5" width="11.28515625" customWidth="1"/>
    <col min="6" max="6" width="12.140625" customWidth="1"/>
    <col min="7" max="7" width="12.28515625" customWidth="1"/>
  </cols>
  <sheetData>
    <row r="1" spans="1:8" ht="19.5" thickBot="1" x14ac:dyDescent="0.3">
      <c r="A1" s="28" t="s">
        <v>0</v>
      </c>
      <c r="B1" s="28"/>
      <c r="C1" s="28"/>
      <c r="D1" s="29" t="s">
        <v>7</v>
      </c>
      <c r="E1" s="30"/>
      <c r="F1" s="30"/>
      <c r="G1" s="31"/>
    </row>
    <row r="2" spans="1:8" ht="49.5" customHeight="1" thickBot="1" x14ac:dyDescent="0.3">
      <c r="A2" s="28" t="s">
        <v>1</v>
      </c>
      <c r="B2" s="28"/>
      <c r="C2" s="28"/>
      <c r="D2" s="11" t="s">
        <v>8</v>
      </c>
      <c r="E2" s="12" t="s">
        <v>9</v>
      </c>
      <c r="F2" s="12" t="s">
        <v>10</v>
      </c>
      <c r="G2" s="12" t="s">
        <v>11</v>
      </c>
    </row>
    <row r="3" spans="1:8" ht="19.5" thickBot="1" x14ac:dyDescent="0.3">
      <c r="A3" s="28" t="s">
        <v>6</v>
      </c>
      <c r="B3" s="28"/>
      <c r="C3" s="28"/>
      <c r="D3" s="32" t="s">
        <v>12</v>
      </c>
      <c r="E3" s="33"/>
      <c r="F3" s="33"/>
      <c r="G3" s="34"/>
      <c r="H3" s="25" t="s">
        <v>13</v>
      </c>
    </row>
    <row r="4" spans="1:8" ht="19.5" thickBot="1" x14ac:dyDescent="0.3">
      <c r="A4" s="24"/>
      <c r="D4" s="14">
        <v>1382.6</v>
      </c>
      <c r="E4" s="15">
        <v>23.2</v>
      </c>
      <c r="F4" s="23">
        <v>93</v>
      </c>
      <c r="G4" s="15">
        <v>125.5</v>
      </c>
      <c r="H4" s="15">
        <f>SUM(D4:G4)</f>
        <v>1624.3</v>
      </c>
    </row>
    <row r="5" spans="1:8" ht="54" customHeight="1" thickBot="1" x14ac:dyDescent="0.3">
      <c r="A5" s="16" t="s">
        <v>2</v>
      </c>
      <c r="B5" s="6" t="s">
        <v>44</v>
      </c>
      <c r="C5" s="19">
        <v>339021.6</v>
      </c>
      <c r="D5" s="8">
        <f>C5-E5-F5-G5</f>
        <v>312827.41739826382</v>
      </c>
      <c r="E5" s="8"/>
      <c r="F5" s="8"/>
      <c r="G5" s="8">
        <f>C5/H4*G4</f>
        <v>26194.182601736131</v>
      </c>
    </row>
    <row r="6" spans="1:8" ht="96.75" customHeight="1" thickBot="1" x14ac:dyDescent="0.3">
      <c r="A6" s="17" t="s">
        <v>3</v>
      </c>
      <c r="B6" s="4" t="s">
        <v>45</v>
      </c>
      <c r="C6" s="20">
        <v>613714.59</v>
      </c>
      <c r="D6" s="8">
        <f>C6-E6-F6-G6</f>
        <v>566296.5138779782</v>
      </c>
      <c r="E6" s="9"/>
      <c r="F6" s="9"/>
      <c r="G6" s="9">
        <f>C6/H4*G4</f>
        <v>47418.07612202179</v>
      </c>
    </row>
    <row r="7" spans="1:8" ht="75.75" customHeight="1" thickBot="1" x14ac:dyDescent="0.3">
      <c r="A7" s="18" t="s">
        <v>4</v>
      </c>
      <c r="B7" s="3" t="s">
        <v>46</v>
      </c>
      <c r="C7" s="21">
        <v>276465</v>
      </c>
      <c r="D7" s="8">
        <f>C7-E7-F7-G7</f>
        <v>255104.19380656283</v>
      </c>
      <c r="E7" s="10"/>
      <c r="F7" s="10"/>
      <c r="G7" s="10">
        <f>C7/H4*G4</f>
        <v>21360.806193437173</v>
      </c>
    </row>
    <row r="8" spans="1:8" ht="19.5" thickBot="1" x14ac:dyDescent="0.3">
      <c r="A8" s="26" t="s">
        <v>5</v>
      </c>
      <c r="B8" s="27"/>
      <c r="C8" s="9">
        <f>SUM(C5:C7)</f>
        <v>1229201.19</v>
      </c>
      <c r="D8" s="9">
        <f t="shared" ref="D8:G8" si="0">SUM(D5:D7)</f>
        <v>1134228.1250828048</v>
      </c>
      <c r="E8" s="9">
        <f t="shared" si="0"/>
        <v>0</v>
      </c>
      <c r="F8" s="9">
        <f t="shared" si="0"/>
        <v>0</v>
      </c>
      <c r="G8" s="9">
        <f t="shared" si="0"/>
        <v>94973.064917195094</v>
      </c>
    </row>
    <row r="9" spans="1:8" ht="18.75" x14ac:dyDescent="0.25">
      <c r="A9" s="24"/>
    </row>
    <row r="10" spans="1:8" ht="18.75" x14ac:dyDescent="0.25">
      <c r="A10" s="1"/>
    </row>
    <row r="11" spans="1:8" ht="20.25" x14ac:dyDescent="0.25">
      <c r="A11" s="5" t="s">
        <v>36</v>
      </c>
    </row>
    <row r="12" spans="1:8" ht="20.25" x14ac:dyDescent="0.25">
      <c r="A12" s="5"/>
    </row>
    <row r="13" spans="1:8" ht="20.25" x14ac:dyDescent="0.25">
      <c r="A13" s="5" t="s">
        <v>47</v>
      </c>
    </row>
    <row r="14" spans="1:8" ht="18.75" x14ac:dyDescent="0.25">
      <c r="A14" s="1"/>
    </row>
  </sheetData>
  <mergeCells count="6">
    <mergeCell ref="A8:B8"/>
    <mergeCell ref="A1:C1"/>
    <mergeCell ref="D1:G1"/>
    <mergeCell ref="A2:C2"/>
    <mergeCell ref="A3:C3"/>
    <mergeCell ref="D3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розрахунок</vt:lpstr>
      <vt:lpstr>розрахунок (2024)</vt:lpstr>
      <vt:lpstr>Лист1 (2)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2024-08-15T11:39:13Z</cp:lastPrinted>
  <dcterms:created xsi:type="dcterms:W3CDTF">2019-10-15T13:00:00Z</dcterms:created>
  <dcterms:modified xsi:type="dcterms:W3CDTF">2024-08-15T11:39:24Z</dcterms:modified>
</cp:coreProperties>
</file>