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"/>
    </mc:Choice>
  </mc:AlternateContent>
  <xr:revisionPtr revIDLastSave="0" documentId="13_ncr:1_{255021AA-F83F-48E2-979D-45DB7B8C9B1C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1 (2024 серпень)" sheetId="2" r:id="rId2"/>
    <sheet name="Лист1 (2024 серпень) (2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3" l="1"/>
  <c r="M26" i="3"/>
  <c r="F11" i="3"/>
  <c r="F13" i="3" s="1"/>
  <c r="F15" i="3" s="1"/>
  <c r="F17" i="3" s="1"/>
  <c r="D11" i="3"/>
  <c r="H11" i="3" s="1"/>
  <c r="H9" i="3"/>
  <c r="D13" i="3" l="1"/>
  <c r="M26" i="2"/>
  <c r="H25" i="2"/>
  <c r="F15" i="2"/>
  <c r="F17" i="2" s="1"/>
  <c r="F13" i="2"/>
  <c r="F11" i="2"/>
  <c r="D11" i="2"/>
  <c r="H11" i="2" s="1"/>
  <c r="H9" i="2"/>
  <c r="D15" i="3" l="1"/>
  <c r="H13" i="3"/>
  <c r="D13" i="2"/>
  <c r="D15" i="2" s="1"/>
  <c r="D17" i="2"/>
  <c r="H17" i="2" s="1"/>
  <c r="H15" i="2"/>
  <c r="H13" i="2"/>
  <c r="H25" i="1"/>
  <c r="M26" i="1"/>
  <c r="H20" i="3" l="1"/>
  <c r="D17" i="3"/>
  <c r="H17" i="3" s="1"/>
  <c r="H15" i="3"/>
  <c r="H20" i="2"/>
  <c r="H21" i="2" s="1"/>
  <c r="H22" i="2" s="1"/>
  <c r="H26" i="2" s="1"/>
  <c r="H27" i="2" s="1"/>
  <c r="D11" i="1"/>
  <c r="H21" i="3" l="1"/>
  <c r="H22" i="3" s="1"/>
  <c r="H26" i="3" s="1"/>
  <c r="H27" i="3" s="1"/>
  <c r="D13" i="1"/>
  <c r="D15" i="1" s="1"/>
  <c r="D17" i="1" s="1"/>
  <c r="F11" i="1" l="1"/>
  <c r="F13" i="1" s="1"/>
  <c r="F15" i="1" s="1"/>
  <c r="F17" i="1" s="1"/>
  <c r="H17" i="1" l="1"/>
  <c r="H9" i="1" l="1"/>
  <c r="H15" i="1"/>
  <c r="H13" i="1"/>
  <c r="H11" i="1"/>
  <c r="H20" i="1" l="1"/>
  <c r="H21" i="1" l="1"/>
  <c r="H22" i="1" s="1"/>
  <c r="H26" i="1" l="1"/>
  <c r="H27" i="1" s="1"/>
</calcChain>
</file>

<file path=xl/sharedStrings.xml><?xml version="1.0" encoding="utf-8"?>
<sst xmlns="http://schemas.openxmlformats.org/spreadsheetml/2006/main" count="120" uniqueCount="33">
  <si>
    <t>Калькуляція</t>
  </si>
  <si>
    <t xml:space="preserve">на проживання в кімнатах поліпшеного проживання </t>
  </si>
  <si>
    <t>за адресою м. Тростянець, вул. Заводська,1</t>
  </si>
  <si>
    <t xml:space="preserve">3. Загальновиробничі витрати .  Додаток №3 </t>
  </si>
  <si>
    <t xml:space="preserve">   Основний тариф:</t>
  </si>
  <si>
    <t xml:space="preserve">2.Загальновиробничі витрати .  Додаток №2 </t>
  </si>
  <si>
    <t>грн/</t>
  </si>
  <si>
    <t>*</t>
  </si>
  <si>
    <t>=</t>
  </si>
  <si>
    <t xml:space="preserve">5. Знос інвентарю. Додаток №6                                    </t>
  </si>
  <si>
    <t xml:space="preserve">                                            Всього:                               </t>
  </si>
  <si>
    <r>
      <t xml:space="preserve">                              Рентабельність 15 %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</si>
  <si>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</si>
  <si>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</si>
  <si>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</si>
  <si>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</si>
  <si>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</si>
  <si>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>4. Адміністративні витрати. Додаток №1</t>
  </si>
  <si>
    <t>5. Адміністративні витрати. Додаток №4</t>
  </si>
  <si>
    <t>ПДВ 7 %</t>
  </si>
  <si>
    <t>Мозуль Т.Г.</t>
  </si>
  <si>
    <t>Огризко Н.В.</t>
  </si>
  <si>
    <t>( 1,5,6,8,13,14,1516,17,18,31,34,35,38,52)</t>
  </si>
  <si>
    <t xml:space="preserve">номер  "Стандарт" 1, 3, 4 поверхи </t>
  </si>
  <si>
    <t>70 л/м – 280,8 м.кв</t>
  </si>
  <si>
    <t xml:space="preserve"> 70л/м *17,35%(завантаженість)=12,15 л/м(зайнятість)</t>
  </si>
  <si>
    <t xml:space="preserve">                                      1036017,25 :365:12,15</t>
  </si>
  <si>
    <t xml:space="preserve"> 70л/м *16,6%(завантаженість)=11,62 л/м(зайнятість)</t>
  </si>
  <si>
    <t xml:space="preserve">                            995113,82 :366:11,62</t>
  </si>
  <si>
    <t>Яковлєва І.О.</t>
  </si>
  <si>
    <t>( 1,5,6,8,13,14,1516,17,18,31,34,35,38,52,45)</t>
  </si>
  <si>
    <t xml:space="preserve"> 70л/м *16,7%(завантаженість)=11,69 л/м(зайнятість)</t>
  </si>
  <si>
    <t xml:space="preserve">                          1006078,14 :366:11,69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</si>
</sst>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2" fontId="2" fillId="2" borderId="0" xfId="0" applyNumberFormat="1" applyFont="1" applyFill="1" applyAlignment="1">
      <alignment vertical="center"/>
    </xf>
    <xf numFmtId="2" fontId="2" fillId="3" borderId="0" xfId="0" applyNumberFormat="1" applyFont="1" applyFill="1" applyAlignment="1">
      <alignment horizontal="center" vertical="center"/>
    </xf>
    <xf numFmtId="0" fontId="0" fillId="3" borderId="0" xfId="0" applyFill="1"/>
    <xf numFmtId="0" fontId="2" fillId="3" borderId="0" xfId="0" applyFont="1" applyFill="1" applyAlignment="1">
      <alignment vertical="center"/>
    </xf>
    <xf numFmtId="2" fontId="0" fillId="3" borderId="0" xfId="0" applyNumberFormat="1" applyFill="1"/>
    <xf numFmtId="0" fontId="2" fillId="3" borderId="0" xfId="0" applyFont="1" applyFill="1" applyAlignment="1">
      <alignment horizontal="right" vertical="center"/>
    </xf>
    <xf numFmtId="2" fontId="2" fillId="0" borderId="0" xfId="0" applyNumberFormat="1" applyFont="1"/>
    <xf numFmtId="0" fontId="2" fillId="0" borderId="0" xfId="0" applyFont="1"/>
    <xf numFmtId="0" fontId="4" fillId="0" borderId="0" xfId="0" applyFont="1"/>
    <xf numFmtId="2" fontId="4" fillId="0" borderId="0" xfId="0" applyNumberFormat="1" applyFont="1"/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workbookViewId="0">
      <selection activeCell="L24" sqref="L24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6.7109375" style="4" customWidth="1"/>
    <col min="13" max="13" width="11.5703125" customWidth="1"/>
  </cols>
  <sheetData>
    <row r="1" spans="1:9" ht="20.25" x14ac:dyDescent="0.25">
      <c r="A1" s="25" t="s">
        <v>0</v>
      </c>
      <c r="B1" s="25"/>
      <c r="C1" s="25"/>
      <c r="D1" s="25"/>
      <c r="E1" s="25"/>
      <c r="F1" s="25"/>
      <c r="G1" s="25"/>
      <c r="H1" s="25"/>
    </row>
    <row r="2" spans="1:9" ht="20.25" x14ac:dyDescent="0.25">
      <c r="A2" s="25" t="s">
        <v>1</v>
      </c>
      <c r="B2" s="25"/>
      <c r="C2" s="25"/>
      <c r="D2" s="25"/>
      <c r="E2" s="25"/>
      <c r="F2" s="25"/>
      <c r="G2" s="25"/>
      <c r="H2" s="25"/>
    </row>
    <row r="3" spans="1:9" ht="20.25" x14ac:dyDescent="0.25">
      <c r="A3" s="25" t="s">
        <v>2</v>
      </c>
      <c r="B3" s="25"/>
      <c r="C3" s="25"/>
      <c r="D3" s="25"/>
      <c r="E3" s="25"/>
      <c r="F3" s="25"/>
      <c r="G3" s="25"/>
      <c r="H3" s="25"/>
    </row>
    <row r="4" spans="1:9" ht="20.25" x14ac:dyDescent="0.25">
      <c r="A4" s="25" t="s">
        <v>23</v>
      </c>
      <c r="B4" s="25"/>
      <c r="C4" s="25"/>
      <c r="D4" s="25"/>
      <c r="E4" s="25"/>
      <c r="F4" s="25"/>
      <c r="G4" s="25"/>
      <c r="H4" s="25"/>
    </row>
    <row r="5" spans="1:9" ht="20.25" x14ac:dyDescent="0.3">
      <c r="B5" s="16" t="s">
        <v>22</v>
      </c>
      <c r="C5" s="17"/>
      <c r="D5" s="17"/>
      <c r="E5" s="18"/>
      <c r="F5" s="18"/>
      <c r="G5" s="18"/>
      <c r="H5" s="19"/>
    </row>
    <row r="6" spans="1:9" ht="20.25" x14ac:dyDescent="0.25">
      <c r="A6" s="25" t="s">
        <v>24</v>
      </c>
      <c r="B6" s="25"/>
      <c r="C6" s="25"/>
      <c r="D6" s="25"/>
      <c r="E6" s="25"/>
      <c r="F6" s="25"/>
      <c r="G6" s="25"/>
      <c r="H6" s="25"/>
    </row>
    <row r="7" spans="1:9" ht="20.25" x14ac:dyDescent="0.25">
      <c r="A7" s="1"/>
    </row>
    <row r="8" spans="1:9" ht="20.25" x14ac:dyDescent="0.25">
      <c r="A8" s="2" t="s">
        <v>16</v>
      </c>
    </row>
    <row r="9" spans="1:9" ht="20.25" x14ac:dyDescent="0.25">
      <c r="A9" s="2"/>
      <c r="B9" s="10">
        <v>767946.18</v>
      </c>
      <c r="C9" s="2" t="s">
        <v>6</v>
      </c>
      <c r="D9" s="5">
        <v>765.3</v>
      </c>
      <c r="E9" s="2" t="s">
        <v>7</v>
      </c>
      <c r="F9" s="5">
        <v>280.8</v>
      </c>
      <c r="G9" s="2" t="s">
        <v>8</v>
      </c>
      <c r="H9" s="5">
        <f>B9/D9*F9</f>
        <v>281770.92296354374</v>
      </c>
    </row>
    <row r="10" spans="1:9" ht="20.25" customHeight="1" x14ac:dyDescent="0.25">
      <c r="A10" s="2" t="s">
        <v>5</v>
      </c>
    </row>
    <row r="11" spans="1:9" ht="20.25" customHeight="1" x14ac:dyDescent="0.25">
      <c r="A11" s="2"/>
      <c r="B11" s="10">
        <v>138519.91</v>
      </c>
      <c r="C11" s="5" t="s">
        <v>6</v>
      </c>
      <c r="D11" s="5">
        <f>D9</f>
        <v>765.3</v>
      </c>
      <c r="E11" s="5" t="s">
        <v>7</v>
      </c>
      <c r="F11" s="5">
        <f>F9</f>
        <v>280.8</v>
      </c>
      <c r="G11" s="5" t="s">
        <v>8</v>
      </c>
      <c r="H11" s="5">
        <f>B11/D11*F11</f>
        <v>50825.023818110552</v>
      </c>
    </row>
    <row r="12" spans="1:9" ht="20.25" x14ac:dyDescent="0.25">
      <c r="A12" s="2" t="s">
        <v>3</v>
      </c>
    </row>
    <row r="13" spans="1:9" ht="20.25" x14ac:dyDescent="0.25">
      <c r="A13" s="2"/>
      <c r="B13" s="10">
        <v>992025.34</v>
      </c>
      <c r="C13" s="5" t="s">
        <v>6</v>
      </c>
      <c r="D13" s="5">
        <f>D11</f>
        <v>765.3</v>
      </c>
      <c r="E13" s="5" t="s">
        <v>7</v>
      </c>
      <c r="F13" s="5">
        <f>F11</f>
        <v>280.8</v>
      </c>
      <c r="G13" s="5" t="s">
        <v>8</v>
      </c>
      <c r="H13" s="5">
        <f>B13/D13*F13</f>
        <v>363988.91346138774</v>
      </c>
    </row>
    <row r="14" spans="1:9" ht="20.25" x14ac:dyDescent="0.25">
      <c r="A14" s="2" t="s">
        <v>17</v>
      </c>
    </row>
    <row r="15" spans="1:9" ht="20.25" x14ac:dyDescent="0.25">
      <c r="A15" s="2"/>
      <c r="B15" s="10">
        <v>490557.12</v>
      </c>
      <c r="C15" s="5" t="s">
        <v>6</v>
      </c>
      <c r="D15" s="5">
        <f>D13</f>
        <v>765.3</v>
      </c>
      <c r="E15" s="5" t="s">
        <v>7</v>
      </c>
      <c r="F15" s="5">
        <f>F13</f>
        <v>280.8</v>
      </c>
      <c r="G15" s="5" t="s">
        <v>8</v>
      </c>
      <c r="H15" s="5">
        <f>B15/D15*F15</f>
        <v>179992.73395531168</v>
      </c>
      <c r="I15" s="5"/>
    </row>
    <row r="16" spans="1:9" ht="20.25" x14ac:dyDescent="0.25">
      <c r="A16" s="2" t="s">
        <v>18</v>
      </c>
      <c r="I16" s="5"/>
    </row>
    <row r="17" spans="1:13" ht="20.25" x14ac:dyDescent="0.25">
      <c r="A17" s="2"/>
      <c r="B17" s="10">
        <v>21353.35</v>
      </c>
      <c r="C17" s="5" t="s">
        <v>6</v>
      </c>
      <c r="D17" s="5">
        <f>D15</f>
        <v>765.3</v>
      </c>
      <c r="E17" s="5" t="s">
        <v>7</v>
      </c>
      <c r="F17" s="5">
        <f>F15</f>
        <v>280.8</v>
      </c>
      <c r="G17" s="5" t="s">
        <v>8</v>
      </c>
      <c r="H17" s="5">
        <f>B17/D17*F17</f>
        <v>7834.8630341042726</v>
      </c>
      <c r="I17" s="5"/>
    </row>
    <row r="18" spans="1:13" ht="20.25" x14ac:dyDescent="0.25">
      <c r="A18" s="2" t="s">
        <v>9</v>
      </c>
      <c r="H18" s="5">
        <v>16472.11</v>
      </c>
    </row>
    <row r="19" spans="1:13" ht="10.5" customHeight="1" x14ac:dyDescent="0.25">
      <c r="A19" s="2"/>
      <c r="H19" s="9"/>
    </row>
    <row r="20" spans="1:13" ht="20.25" x14ac:dyDescent="0.25">
      <c r="A20" s="2" t="s">
        <v>10</v>
      </c>
      <c r="H20" s="5">
        <f>SUM(H9:H18)</f>
        <v>900884.56723245792</v>
      </c>
    </row>
    <row r="21" spans="1:13" ht="20.25" x14ac:dyDescent="0.25">
      <c r="A21" s="2" t="s">
        <v>11</v>
      </c>
      <c r="H21" s="5">
        <f>H20*15%</f>
        <v>135132.68508486869</v>
      </c>
    </row>
    <row r="22" spans="1:13" ht="20.25" x14ac:dyDescent="0.25">
      <c r="A22" s="2" t="s">
        <v>15</v>
      </c>
      <c r="H22" s="5">
        <f>H20+H21</f>
        <v>1036017.2523173266</v>
      </c>
      <c r="M22" s="4"/>
    </row>
    <row r="23" spans="1:13" ht="20.25" x14ac:dyDescent="0.25">
      <c r="A23" s="8" t="s">
        <v>4</v>
      </c>
    </row>
    <row r="24" spans="1:13" ht="20.25" x14ac:dyDescent="0.25">
      <c r="A24" s="2" t="s">
        <v>25</v>
      </c>
    </row>
    <row r="25" spans="1:13" ht="20.25" x14ac:dyDescent="0.25">
      <c r="A25" s="24" t="s">
        <v>26</v>
      </c>
      <c r="B25" s="24"/>
      <c r="C25" s="24"/>
      <c r="D25" s="24"/>
      <c r="E25" s="24"/>
      <c r="F25" s="24"/>
      <c r="G25" s="5" t="s">
        <v>8</v>
      </c>
      <c r="H25" s="11">
        <f>H22/365/12.15</f>
        <v>233.61345111163575</v>
      </c>
    </row>
    <row r="26" spans="1:13" ht="20.25" x14ac:dyDescent="0.25">
      <c r="A26" s="13"/>
      <c r="B26" s="14"/>
      <c r="C26" s="12"/>
      <c r="D26" s="12"/>
      <c r="E26" s="12"/>
      <c r="F26" s="15" t="s">
        <v>19</v>
      </c>
      <c r="G26" s="12"/>
      <c r="H26" s="11">
        <f>H25*7%</f>
        <v>16.352941577814505</v>
      </c>
      <c r="M26">
        <f>70*17.35%</f>
        <v>12.145000000000001</v>
      </c>
    </row>
    <row r="27" spans="1:13" ht="20.25" x14ac:dyDescent="0.25">
      <c r="A27" s="13"/>
      <c r="B27" s="14"/>
      <c r="C27" s="12"/>
      <c r="D27" s="12"/>
      <c r="E27" s="12"/>
      <c r="F27" s="15" t="s">
        <v>12</v>
      </c>
      <c r="G27" s="12"/>
      <c r="H27" s="11">
        <f>H26+H25</f>
        <v>249.96639268945026</v>
      </c>
    </row>
    <row r="28" spans="1:13" ht="20.25" x14ac:dyDescent="0.25">
      <c r="A28" s="2"/>
      <c r="F28" s="6"/>
      <c r="H28" s="7"/>
    </row>
    <row r="29" spans="1:13" ht="20.25" x14ac:dyDescent="0.25">
      <c r="A29" s="2"/>
    </row>
    <row r="30" spans="1:13" ht="20.25" x14ac:dyDescent="0.25">
      <c r="A30" s="2" t="s">
        <v>13</v>
      </c>
      <c r="H30" s="6" t="s">
        <v>21</v>
      </c>
    </row>
    <row r="31" spans="1:13" ht="20.25" x14ac:dyDescent="0.25">
      <c r="A31" s="2"/>
      <c r="H31" s="6"/>
    </row>
    <row r="32" spans="1:13" ht="20.25" x14ac:dyDescent="0.25">
      <c r="A32" s="2" t="s">
        <v>14</v>
      </c>
      <c r="H32" s="6" t="s">
        <v>20</v>
      </c>
    </row>
    <row r="33" spans="1:1" ht="15.75" x14ac:dyDescent="0.25">
      <c r="A33" s="3"/>
    </row>
  </sheetData>
  <mergeCells count="6">
    <mergeCell ref="A25:F25"/>
    <mergeCell ref="A1:H1"/>
    <mergeCell ref="A2:H2"/>
    <mergeCell ref="A3:H3"/>
    <mergeCell ref="A4:H4"/>
    <mergeCell ref="A6:H6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E48D1-7F2B-4CEF-803A-9CE56354AD9A}">
  <dimension ref="A1:M33"/>
  <sheetViews>
    <sheetView topLeftCell="A7" workbookViewId="0">
      <selection activeCell="N17" sqref="N17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6.7109375" style="4" customWidth="1"/>
    <col min="13" max="13" width="11.5703125" customWidth="1"/>
  </cols>
  <sheetData>
    <row r="1" spans="1:9" ht="20.25" x14ac:dyDescent="0.25">
      <c r="A1" s="25" t="s">
        <v>0</v>
      </c>
      <c r="B1" s="25"/>
      <c r="C1" s="25"/>
      <c r="D1" s="25"/>
      <c r="E1" s="25"/>
      <c r="F1" s="25"/>
      <c r="G1" s="25"/>
      <c r="H1" s="25"/>
    </row>
    <row r="2" spans="1:9" ht="20.25" x14ac:dyDescent="0.25">
      <c r="A2" s="25" t="s">
        <v>1</v>
      </c>
      <c r="B2" s="25"/>
      <c r="C2" s="25"/>
      <c r="D2" s="25"/>
      <c r="E2" s="25"/>
      <c r="F2" s="25"/>
      <c r="G2" s="25"/>
      <c r="H2" s="25"/>
    </row>
    <row r="3" spans="1:9" ht="20.25" x14ac:dyDescent="0.25">
      <c r="A3" s="25" t="s">
        <v>2</v>
      </c>
      <c r="B3" s="25"/>
      <c r="C3" s="25"/>
      <c r="D3" s="25"/>
      <c r="E3" s="25"/>
      <c r="F3" s="25"/>
      <c r="G3" s="25"/>
      <c r="H3" s="25"/>
    </row>
    <row r="4" spans="1:9" ht="20.25" x14ac:dyDescent="0.25">
      <c r="A4" s="25" t="s">
        <v>23</v>
      </c>
      <c r="B4" s="25"/>
      <c r="C4" s="25"/>
      <c r="D4" s="25"/>
      <c r="E4" s="25"/>
      <c r="F4" s="25"/>
      <c r="G4" s="25"/>
      <c r="H4" s="25"/>
    </row>
    <row r="5" spans="1:9" ht="20.25" x14ac:dyDescent="0.3">
      <c r="B5" s="16" t="s">
        <v>30</v>
      </c>
      <c r="C5" s="17"/>
      <c r="D5" s="17"/>
      <c r="E5" s="18"/>
      <c r="F5" s="18"/>
      <c r="G5" s="18"/>
      <c r="H5" s="19"/>
    </row>
    <row r="6" spans="1:9" ht="20.25" x14ac:dyDescent="0.25">
      <c r="A6" s="25" t="s">
        <v>24</v>
      </c>
      <c r="B6" s="25"/>
      <c r="C6" s="25"/>
      <c r="D6" s="25"/>
      <c r="E6" s="25"/>
      <c r="F6" s="25"/>
      <c r="G6" s="25"/>
      <c r="H6" s="25"/>
    </row>
    <row r="7" spans="1:9" ht="20.25" x14ac:dyDescent="0.25">
      <c r="A7" s="21"/>
    </row>
    <row r="8" spans="1:9" ht="20.25" x14ac:dyDescent="0.25">
      <c r="A8" s="2" t="s">
        <v>16</v>
      </c>
    </row>
    <row r="9" spans="1:9" ht="20.25" x14ac:dyDescent="0.25">
      <c r="A9" s="2"/>
      <c r="B9" s="10">
        <v>807335.98</v>
      </c>
      <c r="C9" s="2" t="s">
        <v>6</v>
      </c>
      <c r="D9" s="5">
        <v>889.9</v>
      </c>
      <c r="E9" s="2" t="s">
        <v>7</v>
      </c>
      <c r="F9" s="5">
        <v>280.8</v>
      </c>
      <c r="G9" s="2" t="s">
        <v>8</v>
      </c>
      <c r="H9" s="5">
        <f>B9/D9*F9</f>
        <v>254747.66061804697</v>
      </c>
    </row>
    <row r="10" spans="1:9" ht="20.25" customHeight="1" x14ac:dyDescent="0.25">
      <c r="A10" s="2" t="s">
        <v>5</v>
      </c>
    </row>
    <row r="11" spans="1:9" ht="20.25" customHeight="1" x14ac:dyDescent="0.25">
      <c r="A11" s="2"/>
      <c r="B11" s="10">
        <v>142903.18</v>
      </c>
      <c r="C11" s="5" t="s">
        <v>6</v>
      </c>
      <c r="D11" s="5">
        <f>D9</f>
        <v>889.9</v>
      </c>
      <c r="E11" s="5" t="s">
        <v>7</v>
      </c>
      <c r="F11" s="5">
        <f>F9</f>
        <v>280.8</v>
      </c>
      <c r="G11" s="5" t="s">
        <v>8</v>
      </c>
      <c r="H11" s="5">
        <f>B11/D11*F11</f>
        <v>45091.822613776829</v>
      </c>
    </row>
    <row r="12" spans="1:9" ht="20.25" x14ac:dyDescent="0.25">
      <c r="A12" s="2" t="s">
        <v>3</v>
      </c>
    </row>
    <row r="13" spans="1:9" ht="20.25" x14ac:dyDescent="0.25">
      <c r="A13" s="2"/>
      <c r="B13" s="10">
        <v>1134228.1299999999</v>
      </c>
      <c r="C13" s="5" t="s">
        <v>6</v>
      </c>
      <c r="D13" s="5">
        <f>D11</f>
        <v>889.9</v>
      </c>
      <c r="E13" s="5" t="s">
        <v>7</v>
      </c>
      <c r="F13" s="5">
        <f>F11</f>
        <v>280.8</v>
      </c>
      <c r="G13" s="5" t="s">
        <v>8</v>
      </c>
      <c r="H13" s="5">
        <f>B13/D13*F13</f>
        <v>357895.56006742333</v>
      </c>
    </row>
    <row r="14" spans="1:9" ht="20.25" x14ac:dyDescent="0.25">
      <c r="A14" s="2" t="s">
        <v>17</v>
      </c>
    </row>
    <row r="15" spans="1:9" ht="20.25" x14ac:dyDescent="0.25">
      <c r="A15" s="2"/>
      <c r="B15" s="10">
        <v>583839.54</v>
      </c>
      <c r="C15" s="5" t="s">
        <v>6</v>
      </c>
      <c r="D15" s="5">
        <f>D13</f>
        <v>889.9</v>
      </c>
      <c r="E15" s="5" t="s">
        <v>7</v>
      </c>
      <c r="F15" s="5">
        <f>F13</f>
        <v>280.8</v>
      </c>
      <c r="G15" s="5" t="s">
        <v>8</v>
      </c>
      <c r="H15" s="5">
        <f>B15/D15*F15</f>
        <v>184225.3543454321</v>
      </c>
      <c r="I15" s="5"/>
    </row>
    <row r="16" spans="1:9" ht="20.25" x14ac:dyDescent="0.25">
      <c r="A16" s="2" t="s">
        <v>18</v>
      </c>
      <c r="I16" s="5"/>
    </row>
    <row r="17" spans="1:13" ht="20.25" x14ac:dyDescent="0.25">
      <c r="A17" s="2"/>
      <c r="B17" s="10">
        <v>21816.04</v>
      </c>
      <c r="C17" s="5" t="s">
        <v>6</v>
      </c>
      <c r="D17" s="5">
        <f>D15</f>
        <v>889.9</v>
      </c>
      <c r="E17" s="5" t="s">
        <v>7</v>
      </c>
      <c r="F17" s="5">
        <f>F15</f>
        <v>280.8</v>
      </c>
      <c r="G17" s="5" t="s">
        <v>8</v>
      </c>
      <c r="H17" s="5">
        <f>B17/D17*F17</f>
        <v>6883.8566490616931</v>
      </c>
      <c r="I17" s="5"/>
    </row>
    <row r="18" spans="1:13" ht="20.25" x14ac:dyDescent="0.25">
      <c r="A18" s="2" t="s">
        <v>9</v>
      </c>
      <c r="H18" s="5">
        <v>16472.11</v>
      </c>
    </row>
    <row r="19" spans="1:13" ht="10.5" customHeight="1" x14ac:dyDescent="0.25">
      <c r="A19" s="2"/>
      <c r="H19" s="9"/>
    </row>
    <row r="20" spans="1:13" ht="20.25" x14ac:dyDescent="0.25">
      <c r="A20" s="2" t="s">
        <v>10</v>
      </c>
      <c r="H20" s="5">
        <f>SUM(H9:H18)</f>
        <v>865316.36429374083</v>
      </c>
    </row>
    <row r="21" spans="1:13" ht="20.25" x14ac:dyDescent="0.25">
      <c r="A21" s="2" t="s">
        <v>11</v>
      </c>
      <c r="H21" s="5">
        <f>H20*15%</f>
        <v>129797.45464406112</v>
      </c>
    </row>
    <row r="22" spans="1:13" ht="20.25" x14ac:dyDescent="0.25">
      <c r="A22" s="2" t="s">
        <v>15</v>
      </c>
      <c r="H22" s="5">
        <f>H20+H21</f>
        <v>995113.81893780199</v>
      </c>
      <c r="M22" s="4"/>
    </row>
    <row r="23" spans="1:13" ht="20.25" x14ac:dyDescent="0.25">
      <c r="A23" s="8" t="s">
        <v>4</v>
      </c>
    </row>
    <row r="24" spans="1:13" ht="20.25" x14ac:dyDescent="0.25">
      <c r="A24" s="2" t="s">
        <v>27</v>
      </c>
    </row>
    <row r="25" spans="1:13" ht="20.25" x14ac:dyDescent="0.25">
      <c r="A25" s="24" t="s">
        <v>28</v>
      </c>
      <c r="B25" s="24"/>
      <c r="C25" s="24"/>
      <c r="D25" s="24"/>
      <c r="E25" s="24"/>
      <c r="F25" s="24"/>
      <c r="G25" s="5" t="s">
        <v>8</v>
      </c>
      <c r="H25" s="11">
        <f>H22/366/11.62</f>
        <v>233.98366744208732</v>
      </c>
    </row>
    <row r="26" spans="1:13" ht="20.25" x14ac:dyDescent="0.25">
      <c r="A26" s="13"/>
      <c r="B26" s="14"/>
      <c r="C26" s="12"/>
      <c r="D26" s="12"/>
      <c r="E26" s="12"/>
      <c r="F26" s="20" t="s">
        <v>19</v>
      </c>
      <c r="G26" s="12"/>
      <c r="H26" s="11">
        <f>H25*7%</f>
        <v>16.378856720946114</v>
      </c>
      <c r="M26">
        <f>70*11.62%</f>
        <v>8.1340000000000003</v>
      </c>
    </row>
    <row r="27" spans="1:13" ht="20.25" x14ac:dyDescent="0.25">
      <c r="A27" s="13"/>
      <c r="B27" s="14"/>
      <c r="C27" s="12"/>
      <c r="D27" s="12"/>
      <c r="E27" s="12"/>
      <c r="F27" s="20" t="s">
        <v>12</v>
      </c>
      <c r="G27" s="12"/>
      <c r="H27" s="11">
        <f>H26+H25</f>
        <v>250.36252416303344</v>
      </c>
    </row>
    <row r="28" spans="1:13" ht="20.25" x14ac:dyDescent="0.25">
      <c r="A28" s="2"/>
      <c r="F28" s="6"/>
      <c r="H28" s="7"/>
    </row>
    <row r="29" spans="1:13" ht="20.25" x14ac:dyDescent="0.25">
      <c r="A29" s="2"/>
    </row>
    <row r="30" spans="1:13" ht="20.25" x14ac:dyDescent="0.25">
      <c r="A30" s="2" t="s">
        <v>13</v>
      </c>
      <c r="H30" s="6" t="s">
        <v>21</v>
      </c>
    </row>
    <row r="31" spans="1:13" ht="20.25" x14ac:dyDescent="0.25">
      <c r="A31" s="2"/>
      <c r="H31" s="6"/>
    </row>
    <row r="32" spans="1:13" ht="20.25" x14ac:dyDescent="0.25">
      <c r="A32" s="2" t="s">
        <v>14</v>
      </c>
      <c r="H32" s="6" t="s">
        <v>29</v>
      </c>
    </row>
    <row r="33" spans="1:1" ht="15.75" x14ac:dyDescent="0.25">
      <c r="A33" s="3"/>
    </row>
  </sheetData>
  <mergeCells count="6">
    <mergeCell ref="A25:F25"/>
    <mergeCell ref="A1:H1"/>
    <mergeCell ref="A2:H2"/>
    <mergeCell ref="A3:H3"/>
    <mergeCell ref="A4:H4"/>
    <mergeCell ref="A6:H6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4EFBF-9EA5-47F2-A8BB-772F404326C8}">
  <dimension ref="A1:M33"/>
  <sheetViews>
    <sheetView tabSelected="1" workbookViewId="0">
      <selection activeCell="H33" sqref="A1:H33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6.7109375" style="4" customWidth="1"/>
    <col min="13" max="13" width="11.5703125" customWidth="1"/>
  </cols>
  <sheetData>
    <row r="1" spans="1:9" ht="20.25" x14ac:dyDescent="0.25">
      <c r="A1" s="25" t="s">
        <v>0</v>
      </c>
      <c r="B1" s="25"/>
      <c r="C1" s="25"/>
      <c r="D1" s="25"/>
      <c r="E1" s="25"/>
      <c r="F1" s="25"/>
      <c r="G1" s="25"/>
      <c r="H1" s="25"/>
    </row>
    <row r="2" spans="1:9" ht="20.25" x14ac:dyDescent="0.25">
      <c r="A2" s="25" t="s">
        <v>1</v>
      </c>
      <c r="B2" s="25"/>
      <c r="C2" s="25"/>
      <c r="D2" s="25"/>
      <c r="E2" s="25"/>
      <c r="F2" s="25"/>
      <c r="G2" s="25"/>
      <c r="H2" s="25"/>
    </row>
    <row r="3" spans="1:9" ht="20.25" x14ac:dyDescent="0.25">
      <c r="A3" s="25" t="s">
        <v>2</v>
      </c>
      <c r="B3" s="25"/>
      <c r="C3" s="25"/>
      <c r="D3" s="25"/>
      <c r="E3" s="25"/>
      <c r="F3" s="25"/>
      <c r="G3" s="25"/>
      <c r="H3" s="25"/>
    </row>
    <row r="4" spans="1:9" ht="20.25" x14ac:dyDescent="0.25">
      <c r="A4" s="25" t="s">
        <v>23</v>
      </c>
      <c r="B4" s="25"/>
      <c r="C4" s="25"/>
      <c r="D4" s="25"/>
      <c r="E4" s="25"/>
      <c r="F4" s="25"/>
      <c r="G4" s="25"/>
      <c r="H4" s="25"/>
    </row>
    <row r="5" spans="1:9" ht="20.25" x14ac:dyDescent="0.3">
      <c r="B5" s="16" t="s">
        <v>30</v>
      </c>
      <c r="C5" s="17"/>
      <c r="D5" s="17"/>
      <c r="E5" s="18"/>
      <c r="F5" s="18"/>
      <c r="G5" s="18"/>
      <c r="H5" s="19"/>
    </row>
    <row r="6" spans="1:9" ht="20.25" x14ac:dyDescent="0.25">
      <c r="A6" s="25" t="s">
        <v>24</v>
      </c>
      <c r="B6" s="25"/>
      <c r="C6" s="25"/>
      <c r="D6" s="25"/>
      <c r="E6" s="25"/>
      <c r="F6" s="25"/>
      <c r="G6" s="25"/>
      <c r="H6" s="25"/>
    </row>
    <row r="7" spans="1:9" ht="20.25" x14ac:dyDescent="0.25">
      <c r="A7" s="23"/>
    </row>
    <row r="8" spans="1:9" ht="20.25" x14ac:dyDescent="0.25">
      <c r="A8" s="2" t="s">
        <v>16</v>
      </c>
    </row>
    <row r="9" spans="1:9" ht="20.25" x14ac:dyDescent="0.25">
      <c r="A9" s="2"/>
      <c r="B9" s="10">
        <v>837551.37</v>
      </c>
      <c r="C9" s="2" t="s">
        <v>6</v>
      </c>
      <c r="D9" s="5">
        <v>889.9</v>
      </c>
      <c r="E9" s="2" t="s">
        <v>7</v>
      </c>
      <c r="F9" s="5">
        <v>280.8</v>
      </c>
      <c r="G9" s="2" t="s">
        <v>8</v>
      </c>
      <c r="H9" s="5">
        <f>B9/D9*F9</f>
        <v>264281.8571704686</v>
      </c>
    </row>
    <row r="10" spans="1:9" ht="20.25" customHeight="1" x14ac:dyDescent="0.25">
      <c r="A10" s="2" t="s">
        <v>5</v>
      </c>
    </row>
    <row r="11" spans="1:9" ht="20.25" customHeight="1" x14ac:dyDescent="0.25">
      <c r="A11" s="2"/>
      <c r="B11" s="10">
        <v>142903.18</v>
      </c>
      <c r="C11" s="5" t="s">
        <v>6</v>
      </c>
      <c r="D11" s="5">
        <f>D9</f>
        <v>889.9</v>
      </c>
      <c r="E11" s="5" t="s">
        <v>7</v>
      </c>
      <c r="F11" s="5">
        <f>F9</f>
        <v>280.8</v>
      </c>
      <c r="G11" s="5" t="s">
        <v>8</v>
      </c>
      <c r="H11" s="5">
        <f>B11/D11*F11</f>
        <v>45091.822613776829</v>
      </c>
    </row>
    <row r="12" spans="1:9" ht="20.25" x14ac:dyDescent="0.25">
      <c r="A12" s="2" t="s">
        <v>3</v>
      </c>
    </row>
    <row r="13" spans="1:9" ht="20.25" x14ac:dyDescent="0.25">
      <c r="A13" s="2"/>
      <c r="B13" s="10">
        <v>1134228.1299999999</v>
      </c>
      <c r="C13" s="5" t="s">
        <v>6</v>
      </c>
      <c r="D13" s="5">
        <f>D11</f>
        <v>889.9</v>
      </c>
      <c r="E13" s="5" t="s">
        <v>7</v>
      </c>
      <c r="F13" s="5">
        <f>F11</f>
        <v>280.8</v>
      </c>
      <c r="G13" s="5" t="s">
        <v>8</v>
      </c>
      <c r="H13" s="5">
        <f>B13/D13*F13</f>
        <v>357895.56006742333</v>
      </c>
    </row>
    <row r="14" spans="1:9" ht="20.25" x14ac:dyDescent="0.25">
      <c r="A14" s="2" t="s">
        <v>17</v>
      </c>
    </row>
    <row r="15" spans="1:9" ht="20.25" x14ac:dyDescent="0.25">
      <c r="A15" s="2"/>
      <c r="B15" s="10">
        <v>583839.54</v>
      </c>
      <c r="C15" s="5" t="s">
        <v>6</v>
      </c>
      <c r="D15" s="5">
        <f>D13</f>
        <v>889.9</v>
      </c>
      <c r="E15" s="5" t="s">
        <v>7</v>
      </c>
      <c r="F15" s="5">
        <f>F13</f>
        <v>280.8</v>
      </c>
      <c r="G15" s="5" t="s">
        <v>8</v>
      </c>
      <c r="H15" s="5">
        <f>B15/D15*F15</f>
        <v>184225.3543454321</v>
      </c>
      <c r="I15" s="5"/>
    </row>
    <row r="16" spans="1:9" ht="20.25" x14ac:dyDescent="0.25">
      <c r="A16" s="2" t="s">
        <v>18</v>
      </c>
      <c r="I16" s="5"/>
    </row>
    <row r="17" spans="1:13" ht="20.25" x14ac:dyDescent="0.25">
      <c r="A17" s="2"/>
      <c r="B17" s="10">
        <v>21816.04</v>
      </c>
      <c r="C17" s="5" t="s">
        <v>6</v>
      </c>
      <c r="D17" s="5">
        <f>D15</f>
        <v>889.9</v>
      </c>
      <c r="E17" s="5" t="s">
        <v>7</v>
      </c>
      <c r="F17" s="5">
        <f>F15</f>
        <v>280.8</v>
      </c>
      <c r="G17" s="5" t="s">
        <v>8</v>
      </c>
      <c r="H17" s="5">
        <f>B17/D17*F17</f>
        <v>6883.8566490616931</v>
      </c>
      <c r="I17" s="5"/>
    </row>
    <row r="18" spans="1:13" ht="20.25" x14ac:dyDescent="0.25">
      <c r="A18" s="2" t="s">
        <v>9</v>
      </c>
      <c r="H18" s="5">
        <v>16472.11</v>
      </c>
    </row>
    <row r="19" spans="1:13" ht="10.5" customHeight="1" x14ac:dyDescent="0.25">
      <c r="A19" s="2"/>
      <c r="H19" s="9"/>
    </row>
    <row r="20" spans="1:13" ht="20.25" x14ac:dyDescent="0.25">
      <c r="A20" s="2" t="s">
        <v>10</v>
      </c>
      <c r="H20" s="5">
        <f>SUM(H9:H18)</f>
        <v>874850.56084616249</v>
      </c>
    </row>
    <row r="21" spans="1:13" ht="20.25" x14ac:dyDescent="0.25">
      <c r="A21" s="2" t="s">
        <v>11</v>
      </c>
      <c r="H21" s="5">
        <f>H20*15%</f>
        <v>131227.58412692437</v>
      </c>
    </row>
    <row r="22" spans="1:13" ht="20.25" x14ac:dyDescent="0.25">
      <c r="A22" s="2" t="s">
        <v>15</v>
      </c>
      <c r="H22" s="5">
        <f>H20+H21</f>
        <v>1006078.1449730869</v>
      </c>
      <c r="M22" s="4"/>
    </row>
    <row r="23" spans="1:13" ht="20.25" x14ac:dyDescent="0.25">
      <c r="A23" s="8" t="s">
        <v>4</v>
      </c>
    </row>
    <row r="24" spans="1:13" ht="20.25" x14ac:dyDescent="0.25">
      <c r="A24" s="2" t="s">
        <v>31</v>
      </c>
    </row>
    <row r="25" spans="1:13" ht="20.25" x14ac:dyDescent="0.25">
      <c r="A25" s="24" t="s">
        <v>32</v>
      </c>
      <c r="B25" s="24"/>
      <c r="C25" s="24"/>
      <c r="D25" s="24"/>
      <c r="E25" s="24"/>
      <c r="F25" s="24"/>
      <c r="G25" s="5" t="s">
        <v>8</v>
      </c>
      <c r="H25" s="11">
        <f>H22/366/11.69</f>
        <v>235.14520022556454</v>
      </c>
    </row>
    <row r="26" spans="1:13" ht="20.25" x14ac:dyDescent="0.25">
      <c r="A26" s="13"/>
      <c r="B26" s="14"/>
      <c r="C26" s="12"/>
      <c r="D26" s="12"/>
      <c r="E26" s="12"/>
      <c r="F26" s="22" t="s">
        <v>19</v>
      </c>
      <c r="G26" s="12"/>
      <c r="H26" s="11">
        <f>H25*7%</f>
        <v>16.46016401578952</v>
      </c>
      <c r="M26">
        <f>70*11.62%</f>
        <v>8.1340000000000003</v>
      </c>
    </row>
    <row r="27" spans="1:13" ht="20.25" x14ac:dyDescent="0.25">
      <c r="A27" s="13"/>
      <c r="B27" s="14"/>
      <c r="C27" s="12"/>
      <c r="D27" s="12"/>
      <c r="E27" s="12"/>
      <c r="F27" s="22" t="s">
        <v>12</v>
      </c>
      <c r="G27" s="12"/>
      <c r="H27" s="11">
        <f>H26+H25</f>
        <v>251.60536424135407</v>
      </c>
    </row>
    <row r="28" spans="1:13" ht="20.25" x14ac:dyDescent="0.25">
      <c r="A28" s="2"/>
      <c r="F28" s="6"/>
      <c r="H28" s="7"/>
    </row>
    <row r="29" spans="1:13" ht="20.25" x14ac:dyDescent="0.25">
      <c r="A29" s="2"/>
    </row>
    <row r="30" spans="1:13" ht="20.25" x14ac:dyDescent="0.25">
      <c r="A30" s="2" t="s">
        <v>13</v>
      </c>
      <c r="H30" s="6" t="s">
        <v>21</v>
      </c>
    </row>
    <row r="31" spans="1:13" ht="20.25" x14ac:dyDescent="0.25">
      <c r="A31" s="2"/>
      <c r="H31" s="6"/>
    </row>
    <row r="32" spans="1:13" ht="20.25" x14ac:dyDescent="0.25">
      <c r="A32" s="2" t="s">
        <v>14</v>
      </c>
      <c r="H32" s="6" t="s">
        <v>29</v>
      </c>
    </row>
    <row r="33" spans="1:1" ht="15.75" x14ac:dyDescent="0.25">
      <c r="A33" s="3"/>
    </row>
  </sheetData>
  <mergeCells count="6">
    <mergeCell ref="A1:H1"/>
    <mergeCell ref="A2:H2"/>
    <mergeCell ref="A3:H3"/>
    <mergeCell ref="A4:H4"/>
    <mergeCell ref="A6:H6"/>
    <mergeCell ref="A25:F25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(2024 серпень)</vt:lpstr>
      <vt:lpstr>Лист1 (2024 серпень) (2)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2024-08-15T10:55:25Z</cp:lastPrinted>
  <dcterms:created xsi:type="dcterms:W3CDTF">2019-08-21T06:04:33Z</dcterms:created>
  <dcterms:modified xsi:type="dcterms:W3CDTF">2024-08-15T10:55:42Z</dcterms:modified>
</cp:coreProperties>
</file>