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D182CB39-5C06-4455-B34E-7131619654F9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 серпень 2024" sheetId="2" r:id="rId2"/>
    <sheet name="лист серпень 2024 (2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3" l="1"/>
  <c r="M25" i="3"/>
  <c r="D12" i="3"/>
  <c r="D14" i="3" s="1"/>
  <c r="F10" i="3"/>
  <c r="F12" i="3" s="1"/>
  <c r="F14" i="3" s="1"/>
  <c r="F16" i="3" s="1"/>
  <c r="D10" i="3"/>
  <c r="H10" i="3" s="1"/>
  <c r="H8" i="3"/>
  <c r="H14" i="3" l="1"/>
  <c r="D16" i="3"/>
  <c r="H16" i="3" s="1"/>
  <c r="H12" i="3"/>
  <c r="H19" i="3" s="1"/>
  <c r="O22" i="2"/>
  <c r="N22" i="2"/>
  <c r="H24" i="2"/>
  <c r="O21" i="2"/>
  <c r="P21" i="2"/>
  <c r="H20" i="3" l="1"/>
  <c r="H21" i="3" s="1"/>
  <c r="M25" i="2"/>
  <c r="F10" i="2"/>
  <c r="F12" i="2" s="1"/>
  <c r="F14" i="2" s="1"/>
  <c r="F16" i="2" s="1"/>
  <c r="D10" i="2"/>
  <c r="D12" i="2" s="1"/>
  <c r="H8" i="2"/>
  <c r="H25" i="3" l="1"/>
  <c r="H26" i="3" s="1"/>
  <c r="M21" i="3"/>
  <c r="D14" i="2"/>
  <c r="H12" i="2"/>
  <c r="H10" i="2"/>
  <c r="H24" i="1"/>
  <c r="M23" i="3" l="1"/>
  <c r="O21" i="3"/>
  <c r="N22" i="3"/>
  <c r="O22" i="3" s="1"/>
  <c r="P21" i="3"/>
  <c r="H14" i="2"/>
  <c r="D16" i="2"/>
  <c r="H16" i="2" s="1"/>
  <c r="M25" i="1"/>
  <c r="H19" i="2" l="1"/>
  <c r="H20" i="2" s="1"/>
  <c r="H21" i="2" s="1"/>
  <c r="D10" i="1"/>
  <c r="H25" i="2" l="1"/>
  <c r="H26" i="2" s="1"/>
  <c r="M21" i="2"/>
  <c r="F10" i="1"/>
  <c r="F12" i="1" s="1"/>
  <c r="F14" i="1" s="1"/>
  <c r="F16" i="1" s="1"/>
  <c r="D12" i="1"/>
  <c r="D14" i="1" s="1"/>
  <c r="D16" i="1" s="1"/>
  <c r="M23" i="2" l="1"/>
  <c r="H16" i="1"/>
  <c r="H8" i="1" l="1"/>
  <c r="H14" i="1"/>
  <c r="H12" i="1"/>
  <c r="H10" i="1"/>
  <c r="H19" i="1" l="1"/>
  <c r="H20" i="1" l="1"/>
  <c r="H21" i="1" l="1"/>
  <c r="M21" i="1" l="1"/>
  <c r="M23" i="1" s="1"/>
  <c r="H25" i="1"/>
  <c r="H26" i="1" s="1"/>
  <c r="O21" i="1"/>
  <c r="P21" i="1" s="1"/>
  <c r="N22" i="1"/>
  <c r="O22" i="1" l="1"/>
</calcChain>
</file>

<file path=xl/sharedStrings.xml><?xml version="1.0" encoding="utf-8"?>
<sst xmlns="http://schemas.openxmlformats.org/spreadsheetml/2006/main" count="117" uniqueCount="32">
  <si>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</si>
  <si>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</si>
  <si>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</si>
  <si>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</si>
  <si>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</si>
  <si>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</si>
  <si>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</si>
  <si>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</si>
  <si>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</si>
  <si>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</si>
  <si>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</si>
  <si>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</si>
  <si>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</si>
  <si>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</si>
  <si>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</si>
  <si>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</si>
  <si>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</si>
  <si>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</si>
  <si>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>ПДВ 7 %</t>
  </si>
  <si>
    <t>Огризко Н.В.</t>
  </si>
  <si>
    <t>Мозуль Т.Г.</t>
  </si>
  <si>
    <t>7 номерів – 104,4 м.кв</t>
  </si>
  <si>
    <t xml:space="preserve">5. Знос інвентарю.Додаток №6                                </t>
  </si>
  <si>
    <r>
      <t>7 номерів *20,8</t>
    </r>
    <r>
      <rPr>
        <strike/>
        <sz val="16"/>
        <color theme="1"/>
        <rFont val="Times New Roman"/>
        <family val="1"/>
        <charset val="204"/>
      </rPr>
      <t>%</t>
    </r>
    <r>
      <rPr>
        <sz val="16"/>
        <color theme="1"/>
        <rFont val="Times New Roman"/>
        <family val="1"/>
        <charset val="204"/>
      </rPr>
      <t>(завантаженість)=1,456 л/м(зайнятість)</t>
    </r>
  </si>
  <si>
    <t xml:space="preserve">                                         386983,06 :365:1,456</t>
  </si>
  <si>
    <t>номер  "Прайм поліпшений" 4 поверх ( № 45,46,47,48,49,50,51)</t>
  </si>
  <si>
    <r>
      <t>7 номерів *20</t>
    </r>
    <r>
      <rPr>
        <strike/>
        <sz val="16"/>
        <color theme="1"/>
        <rFont val="Times New Roman"/>
        <family val="1"/>
        <charset val="204"/>
      </rPr>
      <t>%</t>
    </r>
    <r>
      <rPr>
        <sz val="16"/>
        <color theme="1"/>
        <rFont val="Times New Roman"/>
        <family val="1"/>
        <charset val="204"/>
      </rPr>
      <t>(завантаженість)=1,40 л/м(зайнятість)</t>
    </r>
  </si>
  <si>
    <t xml:space="preserve">                                      371775,37 :366:1,40</t>
  </si>
  <si>
    <t>Яковлєва І.О.</t>
  </si>
  <si>
    <t>номер  "Прайм поліпшений" 4 поверх ( №45,46,47,48,49,50,51)</t>
  </si>
  <si>
    <r>
      <t>7 номерів *20,1</t>
    </r>
    <r>
      <rPr>
        <strike/>
        <sz val="16"/>
        <color theme="1"/>
        <rFont val="Times New Roman"/>
        <family val="1"/>
        <charset val="204"/>
      </rPr>
      <t>%</t>
    </r>
    <r>
      <rPr>
        <sz val="16"/>
        <color theme="1"/>
        <rFont val="Times New Roman"/>
        <family val="1"/>
        <charset val="204"/>
      </rPr>
      <t>(завантаженість)=1,407 л/м(зайнятість)</t>
    </r>
  </si>
  <si>
    <t xml:space="preserve">                                     375851,85 :366:1,407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</si>
</sst>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trike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2" borderId="0" xfId="0" applyNumberFormat="1" applyFont="1" applyFill="1" applyAlignment="1">
      <alignment vertical="center"/>
    </xf>
    <xf numFmtId="2" fontId="1" fillId="3" borderId="0" xfId="0" applyNumberFormat="1" applyFont="1" applyFill="1" applyAlignment="1">
      <alignment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2" fontId="6" fillId="0" borderId="0" xfId="0" applyNumberFormat="1" applyFont="1"/>
    <xf numFmtId="0" fontId="6" fillId="0" borderId="0" xfId="0" applyFont="1"/>
    <xf numFmtId="2" fontId="6" fillId="0" borderId="1" xfId="0" applyNumberFormat="1" applyFont="1" applyBorder="1"/>
    <xf numFmtId="2" fontId="6" fillId="3" borderId="0" xfId="0" applyNumberFormat="1" applyFont="1" applyFill="1"/>
    <xf numFmtId="0" fontId="6" fillId="3" borderId="0" xfId="0" applyFont="1" applyFill="1"/>
    <xf numFmtId="0" fontId="1" fillId="3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workbookViewId="0">
      <selection activeCell="L5" sqref="L5"/>
    </sheetView>
  </sheetViews>
  <sheetFormatPr defaultRowHeight="15" x14ac:dyDescent="0.25"/>
  <cols>
    <col min="1" max="1" width="22" customWidth="1"/>
    <col min="2" max="2" width="15.85546875" style="2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8.7109375" style="2" customWidth="1"/>
    <col min="13" max="13" width="11.5703125" customWidth="1"/>
  </cols>
  <sheetData>
    <row r="1" spans="1:10" ht="20.25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2" spans="1:10" ht="20.25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10" ht="20.25" x14ac:dyDescent="0.25">
      <c r="A3" s="24" t="s">
        <v>2</v>
      </c>
      <c r="B3" s="24"/>
      <c r="C3" s="24"/>
      <c r="D3" s="24"/>
      <c r="E3" s="24"/>
      <c r="F3" s="24"/>
      <c r="G3" s="24"/>
      <c r="H3" s="24"/>
    </row>
    <row r="4" spans="1:10" ht="20.25" x14ac:dyDescent="0.25">
      <c r="A4" s="25" t="s">
        <v>25</v>
      </c>
      <c r="B4" s="25"/>
      <c r="C4" s="25"/>
      <c r="D4" s="25"/>
      <c r="E4" s="25"/>
      <c r="F4" s="25"/>
      <c r="G4" s="25"/>
      <c r="H4" s="25"/>
    </row>
    <row r="5" spans="1:10" ht="20.25" x14ac:dyDescent="0.25">
      <c r="A5" s="24" t="s">
        <v>21</v>
      </c>
      <c r="B5" s="24"/>
      <c r="C5" s="24"/>
      <c r="D5" s="24"/>
      <c r="E5" s="24"/>
      <c r="F5" s="24"/>
      <c r="G5" s="24"/>
      <c r="H5" s="24"/>
    </row>
    <row r="6" spans="1:10" ht="21" x14ac:dyDescent="0.35">
      <c r="A6" s="12"/>
      <c r="B6" s="14"/>
      <c r="C6" s="15"/>
      <c r="D6" s="15"/>
      <c r="E6" s="15"/>
      <c r="F6" s="15"/>
      <c r="G6" s="15"/>
      <c r="H6" s="14"/>
    </row>
    <row r="7" spans="1:10" ht="21" x14ac:dyDescent="0.35">
      <c r="A7" s="1" t="s">
        <v>15</v>
      </c>
      <c r="B7" s="14"/>
      <c r="C7" s="15"/>
      <c r="D7" s="15"/>
      <c r="E7" s="15"/>
      <c r="F7" s="15"/>
      <c r="G7" s="15"/>
      <c r="H7" s="14"/>
    </row>
    <row r="8" spans="1:10" ht="20.25" x14ac:dyDescent="0.25">
      <c r="A8" s="1"/>
      <c r="B8" s="7">
        <v>767946.18</v>
      </c>
      <c r="C8" s="1" t="s">
        <v>6</v>
      </c>
      <c r="D8" s="3">
        <v>765.3</v>
      </c>
      <c r="E8" s="1" t="s">
        <v>7</v>
      </c>
      <c r="F8" s="3">
        <v>104.4</v>
      </c>
      <c r="G8" s="1" t="s">
        <v>8</v>
      </c>
      <c r="H8" s="3">
        <f>B8/D8*F8</f>
        <v>104760.98417875345</v>
      </c>
    </row>
    <row r="9" spans="1:10" ht="20.25" customHeight="1" x14ac:dyDescent="0.35">
      <c r="A9" s="1" t="s">
        <v>5</v>
      </c>
      <c r="B9" s="14"/>
      <c r="C9" s="15"/>
      <c r="D9" s="15"/>
      <c r="E9" s="15"/>
      <c r="F9" s="15"/>
      <c r="G9" s="15"/>
      <c r="H9" s="14"/>
      <c r="J9" s="13"/>
    </row>
    <row r="10" spans="1:10" ht="20.25" customHeight="1" x14ac:dyDescent="0.25">
      <c r="A10" s="1"/>
      <c r="B10" s="7">
        <v>138519.91</v>
      </c>
      <c r="C10" s="3" t="s">
        <v>6</v>
      </c>
      <c r="D10" s="3">
        <f>D8</f>
        <v>765.3</v>
      </c>
      <c r="E10" s="3" t="s">
        <v>7</v>
      </c>
      <c r="F10" s="3">
        <f>F8</f>
        <v>104.4</v>
      </c>
      <c r="G10" s="3" t="s">
        <v>8</v>
      </c>
      <c r="H10" s="3">
        <f>B10/D10*F10</f>
        <v>18896.483214425716</v>
      </c>
    </row>
    <row r="11" spans="1:10" ht="21" x14ac:dyDescent="0.35">
      <c r="A11" s="1" t="s">
        <v>3</v>
      </c>
      <c r="B11" s="14"/>
      <c r="C11" s="15"/>
      <c r="D11" s="15"/>
      <c r="E11" s="15"/>
      <c r="F11" s="15"/>
      <c r="G11" s="15"/>
      <c r="H11" s="14"/>
    </row>
    <row r="12" spans="1:10" ht="20.25" x14ac:dyDescent="0.25">
      <c r="A12" s="1"/>
      <c r="B12" s="7">
        <v>992025.34</v>
      </c>
      <c r="C12" s="3" t="s">
        <v>6</v>
      </c>
      <c r="D12" s="3">
        <f>D10</f>
        <v>765.3</v>
      </c>
      <c r="E12" s="3" t="s">
        <v>7</v>
      </c>
      <c r="F12" s="3">
        <f>F10</f>
        <v>104.4</v>
      </c>
      <c r="G12" s="3" t="s">
        <v>8</v>
      </c>
      <c r="H12" s="3">
        <f>B12/D12*F12</f>
        <v>135329.21141513134</v>
      </c>
    </row>
    <row r="13" spans="1:10" ht="21" x14ac:dyDescent="0.35">
      <c r="A13" s="1" t="s">
        <v>16</v>
      </c>
      <c r="B13" s="14"/>
      <c r="C13" s="15"/>
      <c r="D13" s="15"/>
      <c r="E13" s="15"/>
      <c r="F13" s="15"/>
      <c r="G13" s="15"/>
      <c r="H13" s="14"/>
    </row>
    <row r="14" spans="1:10" ht="20.25" x14ac:dyDescent="0.25">
      <c r="A14" s="1"/>
      <c r="B14" s="7">
        <v>490557.12</v>
      </c>
      <c r="C14" s="3" t="s">
        <v>6</v>
      </c>
      <c r="D14" s="3">
        <f>D12</f>
        <v>765.3</v>
      </c>
      <c r="E14" s="3" t="s">
        <v>7</v>
      </c>
      <c r="F14" s="3">
        <f>F12</f>
        <v>104.4</v>
      </c>
      <c r="G14" s="3" t="s">
        <v>8</v>
      </c>
      <c r="H14" s="3">
        <f>B14/D14*F14</f>
        <v>66920.375444923571</v>
      </c>
      <c r="I14" s="3"/>
    </row>
    <row r="15" spans="1:10" ht="21" x14ac:dyDescent="0.35">
      <c r="A15" s="1" t="s">
        <v>17</v>
      </c>
      <c r="B15" s="14"/>
      <c r="C15" s="15"/>
      <c r="D15" s="15"/>
      <c r="E15" s="15"/>
      <c r="F15" s="15"/>
      <c r="G15" s="15"/>
      <c r="H15" s="14"/>
      <c r="I15" s="3"/>
    </row>
    <row r="16" spans="1:10" ht="20.25" x14ac:dyDescent="0.25">
      <c r="A16" s="1"/>
      <c r="B16" s="7">
        <v>21353.35</v>
      </c>
      <c r="C16" s="3" t="s">
        <v>6</v>
      </c>
      <c r="D16" s="3">
        <f>D14</f>
        <v>765.3</v>
      </c>
      <c r="E16" s="3" t="s">
        <v>7</v>
      </c>
      <c r="F16" s="3">
        <f>F14</f>
        <v>104.4</v>
      </c>
      <c r="G16" s="3" t="s">
        <v>8</v>
      </c>
      <c r="H16" s="3">
        <f>B16/D16*F16</f>
        <v>2912.9618972951785</v>
      </c>
      <c r="I16" s="3"/>
    </row>
    <row r="17" spans="1:16" ht="21" x14ac:dyDescent="0.35">
      <c r="A17" s="1" t="s">
        <v>22</v>
      </c>
      <c r="B17" s="14"/>
      <c r="C17" s="15"/>
      <c r="D17" s="15"/>
      <c r="E17" s="15"/>
      <c r="F17" s="15"/>
      <c r="G17" s="15"/>
      <c r="H17" s="3">
        <v>7686.99</v>
      </c>
    </row>
    <row r="18" spans="1:16" ht="10.5" customHeight="1" x14ac:dyDescent="0.35">
      <c r="A18" s="1"/>
      <c r="B18" s="14"/>
      <c r="C18" s="15"/>
      <c r="D18" s="15"/>
      <c r="E18" s="15"/>
      <c r="F18" s="15"/>
      <c r="G18" s="15"/>
      <c r="H18" s="16"/>
    </row>
    <row r="19" spans="1:16" ht="21" x14ac:dyDescent="0.35">
      <c r="A19" s="1" t="s">
        <v>9</v>
      </c>
      <c r="B19" s="14"/>
      <c r="C19" s="15"/>
      <c r="D19" s="15"/>
      <c r="E19" s="15"/>
      <c r="F19" s="15"/>
      <c r="G19" s="15"/>
      <c r="H19" s="3">
        <f>SUM(H8:H17)</f>
        <v>336507.00615052925</v>
      </c>
    </row>
    <row r="20" spans="1:16" ht="21" x14ac:dyDescent="0.35">
      <c r="A20" s="1" t="s">
        <v>10</v>
      </c>
      <c r="B20" s="14"/>
      <c r="C20" s="15"/>
      <c r="D20" s="15"/>
      <c r="E20" s="15"/>
      <c r="F20" s="15"/>
      <c r="G20" s="15"/>
      <c r="H20" s="3">
        <f>H19*15%</f>
        <v>50476.050922579387</v>
      </c>
    </row>
    <row r="21" spans="1:16" ht="21" x14ac:dyDescent="0.35">
      <c r="A21" s="1" t="s">
        <v>14</v>
      </c>
      <c r="B21" s="14"/>
      <c r="C21" s="15"/>
      <c r="D21" s="15"/>
      <c r="E21" s="15"/>
      <c r="F21" s="15"/>
      <c r="G21" s="15"/>
      <c r="H21" s="3">
        <f>H19+H20</f>
        <v>386983.05707310862</v>
      </c>
      <c r="M21" s="2">
        <f>H21</f>
        <v>386983.05707310862</v>
      </c>
      <c r="N21">
        <v>365</v>
      </c>
      <c r="O21">
        <f>M21/N21</f>
        <v>1060.2275536249551</v>
      </c>
      <c r="P21">
        <f>M21/N21/O21</f>
        <v>1</v>
      </c>
    </row>
    <row r="22" spans="1:16" ht="21" x14ac:dyDescent="0.35">
      <c r="A22" s="6" t="s">
        <v>4</v>
      </c>
      <c r="B22" s="14"/>
      <c r="C22" s="15"/>
      <c r="D22" s="15"/>
      <c r="E22" s="15"/>
      <c r="F22" s="15"/>
      <c r="G22" s="15"/>
      <c r="H22" s="14"/>
      <c r="N22">
        <f>M21/N21</f>
        <v>1060.2275536249551</v>
      </c>
      <c r="O22">
        <f>N22/H24</f>
        <v>1.456</v>
      </c>
      <c r="P22">
        <v>0.5</v>
      </c>
    </row>
    <row r="23" spans="1:16" ht="21" x14ac:dyDescent="0.35">
      <c r="A23" s="1" t="s">
        <v>23</v>
      </c>
      <c r="B23" s="14"/>
      <c r="C23" s="15"/>
      <c r="D23" s="15"/>
      <c r="E23" s="15"/>
      <c r="F23" s="15"/>
      <c r="G23" s="15"/>
      <c r="H23" s="14"/>
      <c r="M23">
        <f>M21/N21/P22</f>
        <v>2120.4551072499103</v>
      </c>
    </row>
    <row r="24" spans="1:16" ht="20.25" x14ac:dyDescent="0.25">
      <c r="A24" s="23" t="s">
        <v>24</v>
      </c>
      <c r="B24" s="23"/>
      <c r="C24" s="23"/>
      <c r="D24" s="23"/>
      <c r="E24" s="23"/>
      <c r="F24" s="23"/>
      <c r="G24" s="8" t="s">
        <v>8</v>
      </c>
      <c r="H24" s="9">
        <f>H21/365/1.456</f>
        <v>728.17826485230432</v>
      </c>
    </row>
    <row r="25" spans="1:16" ht="21" x14ac:dyDescent="0.35">
      <c r="A25" s="10"/>
      <c r="B25" s="17"/>
      <c r="C25" s="18"/>
      <c r="D25" s="18"/>
      <c r="E25" s="18"/>
      <c r="F25" s="11" t="s">
        <v>18</v>
      </c>
      <c r="G25" s="18"/>
      <c r="H25" s="9">
        <f>H24*7%</f>
        <v>50.97247853966131</v>
      </c>
      <c r="M25">
        <f>P22/36%</f>
        <v>1.3888888888888888</v>
      </c>
    </row>
    <row r="26" spans="1:16" ht="21" x14ac:dyDescent="0.35">
      <c r="A26" s="10"/>
      <c r="B26" s="17"/>
      <c r="C26" s="18"/>
      <c r="D26" s="18"/>
      <c r="E26" s="18"/>
      <c r="F26" s="11" t="s">
        <v>11</v>
      </c>
      <c r="G26" s="18"/>
      <c r="H26" s="9">
        <f>H25+H24</f>
        <v>779.15074339196565</v>
      </c>
    </row>
    <row r="27" spans="1:16" ht="21" x14ac:dyDescent="0.35">
      <c r="A27" s="1"/>
      <c r="B27" s="14"/>
      <c r="C27" s="15"/>
      <c r="D27" s="15"/>
      <c r="E27" s="15"/>
      <c r="F27" s="4"/>
      <c r="G27" s="15"/>
      <c r="H27" s="5"/>
    </row>
    <row r="28" spans="1:16" ht="21" x14ac:dyDescent="0.35">
      <c r="A28" s="1"/>
      <c r="B28" s="14"/>
      <c r="C28" s="15"/>
      <c r="D28" s="15"/>
      <c r="E28" s="15"/>
      <c r="F28" s="15"/>
      <c r="G28" s="15"/>
      <c r="H28" s="14"/>
    </row>
    <row r="29" spans="1:16" ht="21" x14ac:dyDescent="0.35">
      <c r="A29" s="1" t="s">
        <v>12</v>
      </c>
      <c r="B29" s="14"/>
      <c r="C29" s="15"/>
      <c r="D29" s="15"/>
      <c r="E29" s="15"/>
      <c r="F29" s="15"/>
      <c r="G29" s="15"/>
      <c r="H29" s="4" t="s">
        <v>19</v>
      </c>
    </row>
    <row r="30" spans="1:16" ht="21" x14ac:dyDescent="0.35">
      <c r="A30" s="1"/>
      <c r="B30" s="14"/>
      <c r="C30" s="15"/>
      <c r="D30" s="15"/>
      <c r="E30" s="15"/>
      <c r="F30" s="15"/>
      <c r="G30" s="15"/>
      <c r="H30" s="4"/>
    </row>
    <row r="31" spans="1:16" ht="21" x14ac:dyDescent="0.35">
      <c r="A31" s="1" t="s">
        <v>13</v>
      </c>
      <c r="B31" s="14"/>
      <c r="C31" s="15"/>
      <c r="D31" s="15"/>
      <c r="E31" s="15"/>
      <c r="F31" s="15"/>
      <c r="G31" s="15"/>
      <c r="H31" s="4" t="s">
        <v>20</v>
      </c>
    </row>
    <row r="32" spans="1:16" ht="21" x14ac:dyDescent="0.35">
      <c r="A32" s="1"/>
      <c r="B32" s="14"/>
      <c r="C32" s="15"/>
      <c r="D32" s="15"/>
      <c r="E32" s="15"/>
      <c r="F32" s="15"/>
      <c r="G32" s="15"/>
      <c r="H32" s="14"/>
    </row>
    <row r="33" spans="1:8" ht="21" x14ac:dyDescent="0.35">
      <c r="A33" s="15"/>
      <c r="B33" s="14"/>
      <c r="C33" s="15"/>
      <c r="D33" s="15"/>
      <c r="E33" s="15"/>
      <c r="F33" s="15"/>
      <c r="G33" s="15"/>
      <c r="H33" s="14"/>
    </row>
    <row r="34" spans="1:8" ht="21" x14ac:dyDescent="0.35">
      <c r="A34" s="15"/>
      <c r="B34" s="14"/>
      <c r="C34" s="15"/>
      <c r="D34" s="15"/>
      <c r="E34" s="15"/>
      <c r="F34" s="15"/>
      <c r="G34" s="15"/>
      <c r="H34" s="14"/>
    </row>
  </sheetData>
  <mergeCells count="6">
    <mergeCell ref="A24:F24"/>
    <mergeCell ref="A1:H1"/>
    <mergeCell ref="A2:H2"/>
    <mergeCell ref="A3:H3"/>
    <mergeCell ref="A4:H4"/>
    <mergeCell ref="A5:H5"/>
  </mergeCells>
  <pageMargins left="0.70866141732283472" right="0.31496062992125984" top="0.74803149606299213" bottom="0.74803149606299213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380F4-1C9E-4DCF-961D-3C07184E0932}">
  <sheetPr>
    <pageSetUpPr fitToPage="1"/>
  </sheetPr>
  <dimension ref="A1:P34"/>
  <sheetViews>
    <sheetView workbookViewId="0">
      <selection activeCell="B8" sqref="B8"/>
    </sheetView>
  </sheetViews>
  <sheetFormatPr defaultRowHeight="15" x14ac:dyDescent="0.25"/>
  <cols>
    <col min="1" max="1" width="22" customWidth="1"/>
    <col min="2" max="2" width="15.85546875" style="2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8.7109375" style="2" customWidth="1"/>
    <col min="13" max="13" width="11.5703125" customWidth="1"/>
  </cols>
  <sheetData>
    <row r="1" spans="1:10" ht="20.25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2" spans="1:10" ht="20.25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10" ht="20.25" x14ac:dyDescent="0.25">
      <c r="A3" s="24" t="s">
        <v>2</v>
      </c>
      <c r="B3" s="24"/>
      <c r="C3" s="24"/>
      <c r="D3" s="24"/>
      <c r="E3" s="24"/>
      <c r="F3" s="24"/>
      <c r="G3" s="24"/>
      <c r="H3" s="24"/>
    </row>
    <row r="4" spans="1:10" ht="20.25" x14ac:dyDescent="0.25">
      <c r="A4" s="25" t="s">
        <v>29</v>
      </c>
      <c r="B4" s="25"/>
      <c r="C4" s="25"/>
      <c r="D4" s="25"/>
      <c r="E4" s="25"/>
      <c r="F4" s="25"/>
      <c r="G4" s="25"/>
      <c r="H4" s="25"/>
    </row>
    <row r="5" spans="1:10" ht="20.25" x14ac:dyDescent="0.25">
      <c r="A5" s="24" t="s">
        <v>21</v>
      </c>
      <c r="B5" s="24"/>
      <c r="C5" s="24"/>
      <c r="D5" s="24"/>
      <c r="E5" s="24"/>
      <c r="F5" s="24"/>
      <c r="G5" s="24"/>
      <c r="H5" s="24"/>
    </row>
    <row r="6" spans="1:10" ht="21" x14ac:dyDescent="0.35">
      <c r="A6" s="20"/>
      <c r="B6" s="14"/>
      <c r="C6" s="15"/>
      <c r="D6" s="15"/>
      <c r="E6" s="15"/>
      <c r="F6" s="15"/>
      <c r="G6" s="15"/>
      <c r="H6" s="14"/>
    </row>
    <row r="7" spans="1:10" ht="21" x14ac:dyDescent="0.35">
      <c r="A7" s="1" t="s">
        <v>15</v>
      </c>
      <c r="B7" s="14"/>
      <c r="C7" s="15"/>
      <c r="D7" s="15"/>
      <c r="E7" s="15"/>
      <c r="F7" s="15"/>
      <c r="G7" s="15"/>
      <c r="H7" s="14"/>
    </row>
    <row r="8" spans="1:10" ht="20.25" x14ac:dyDescent="0.25">
      <c r="A8" s="1"/>
      <c r="B8" s="7">
        <v>807335.98</v>
      </c>
      <c r="C8" s="1" t="s">
        <v>6</v>
      </c>
      <c r="D8" s="3">
        <v>889.9</v>
      </c>
      <c r="E8" s="1" t="s">
        <v>7</v>
      </c>
      <c r="F8" s="3">
        <v>104.4</v>
      </c>
      <c r="G8" s="1" t="s">
        <v>8</v>
      </c>
      <c r="H8" s="3">
        <f>B8/D8*F8</f>
        <v>94713.873819530287</v>
      </c>
    </row>
    <row r="9" spans="1:10" ht="20.25" customHeight="1" x14ac:dyDescent="0.35">
      <c r="A9" s="1" t="s">
        <v>5</v>
      </c>
      <c r="B9" s="14"/>
      <c r="C9" s="15"/>
      <c r="D9" s="15"/>
      <c r="E9" s="15"/>
      <c r="F9" s="15"/>
      <c r="G9" s="15"/>
      <c r="H9" s="14"/>
      <c r="J9" s="13"/>
    </row>
    <row r="10" spans="1:10" ht="20.25" customHeight="1" x14ac:dyDescent="0.25">
      <c r="A10" s="1"/>
      <c r="B10" s="7">
        <v>142903.18</v>
      </c>
      <c r="C10" s="3" t="s">
        <v>6</v>
      </c>
      <c r="D10" s="3">
        <f>D8</f>
        <v>889.9</v>
      </c>
      <c r="E10" s="3" t="s">
        <v>7</v>
      </c>
      <c r="F10" s="3">
        <f>F8</f>
        <v>104.4</v>
      </c>
      <c r="G10" s="3" t="s">
        <v>8</v>
      </c>
      <c r="H10" s="3">
        <f>B10/D10*F10</f>
        <v>16764.908407686256</v>
      </c>
    </row>
    <row r="11" spans="1:10" ht="21" x14ac:dyDescent="0.35">
      <c r="A11" s="1" t="s">
        <v>3</v>
      </c>
      <c r="B11" s="14"/>
      <c r="C11" s="15"/>
      <c r="D11" s="15"/>
      <c r="E11" s="15"/>
      <c r="F11" s="15"/>
      <c r="G11" s="15"/>
      <c r="H11" s="14"/>
    </row>
    <row r="12" spans="1:10" ht="20.25" x14ac:dyDescent="0.25">
      <c r="A12" s="1"/>
      <c r="B12" s="7">
        <v>1134228.1299999999</v>
      </c>
      <c r="C12" s="3" t="s">
        <v>6</v>
      </c>
      <c r="D12" s="3">
        <f>D10</f>
        <v>889.9</v>
      </c>
      <c r="E12" s="3" t="s">
        <v>7</v>
      </c>
      <c r="F12" s="3">
        <f>F10</f>
        <v>104.4</v>
      </c>
      <c r="G12" s="3" t="s">
        <v>8</v>
      </c>
      <c r="H12" s="3">
        <f>B12/D12*F12</f>
        <v>133063.73387122148</v>
      </c>
    </row>
    <row r="13" spans="1:10" ht="21" x14ac:dyDescent="0.35">
      <c r="A13" s="1" t="s">
        <v>16</v>
      </c>
      <c r="B13" s="14"/>
      <c r="C13" s="15"/>
      <c r="D13" s="15"/>
      <c r="E13" s="15"/>
      <c r="F13" s="15"/>
      <c r="G13" s="15"/>
      <c r="H13" s="14"/>
    </row>
    <row r="14" spans="1:10" ht="20.25" x14ac:dyDescent="0.25">
      <c r="A14" s="1"/>
      <c r="B14" s="7">
        <v>583839.54</v>
      </c>
      <c r="C14" s="3" t="s">
        <v>6</v>
      </c>
      <c r="D14" s="3">
        <f>D12</f>
        <v>889.9</v>
      </c>
      <c r="E14" s="3" t="s">
        <v>7</v>
      </c>
      <c r="F14" s="3">
        <f>F12</f>
        <v>104.4</v>
      </c>
      <c r="G14" s="3" t="s">
        <v>8</v>
      </c>
      <c r="H14" s="3">
        <f>B14/D14*F14</f>
        <v>68494.042000224756</v>
      </c>
      <c r="I14" s="3"/>
    </row>
    <row r="15" spans="1:10" ht="21" x14ac:dyDescent="0.35">
      <c r="A15" s="1" t="s">
        <v>17</v>
      </c>
      <c r="B15" s="14"/>
      <c r="C15" s="15"/>
      <c r="D15" s="15"/>
      <c r="E15" s="15"/>
      <c r="F15" s="15"/>
      <c r="G15" s="15"/>
      <c r="H15" s="14"/>
      <c r="I15" s="3"/>
    </row>
    <row r="16" spans="1:10" ht="20.25" x14ac:dyDescent="0.25">
      <c r="A16" s="1"/>
      <c r="B16" s="7">
        <v>21816.04</v>
      </c>
      <c r="C16" s="3" t="s">
        <v>6</v>
      </c>
      <c r="D16" s="3">
        <f>D14</f>
        <v>889.9</v>
      </c>
      <c r="E16" s="3" t="s">
        <v>7</v>
      </c>
      <c r="F16" s="3">
        <f>F14</f>
        <v>104.4</v>
      </c>
      <c r="G16" s="3" t="s">
        <v>8</v>
      </c>
      <c r="H16" s="3">
        <f>B16/D16*F16</f>
        <v>2559.3826002921683</v>
      </c>
      <c r="I16" s="3"/>
    </row>
    <row r="17" spans="1:16" ht="21" x14ac:dyDescent="0.35">
      <c r="A17" s="1" t="s">
        <v>22</v>
      </c>
      <c r="B17" s="14"/>
      <c r="C17" s="15"/>
      <c r="D17" s="15"/>
      <c r="E17" s="15"/>
      <c r="F17" s="15"/>
      <c r="G17" s="15"/>
      <c r="H17" s="3">
        <v>7686.99</v>
      </c>
    </row>
    <row r="18" spans="1:16" ht="10.5" customHeight="1" x14ac:dyDescent="0.35">
      <c r="A18" s="1"/>
      <c r="B18" s="14"/>
      <c r="C18" s="15"/>
      <c r="D18" s="15"/>
      <c r="E18" s="15"/>
      <c r="F18" s="15"/>
      <c r="G18" s="15"/>
      <c r="H18" s="16"/>
    </row>
    <row r="19" spans="1:16" ht="21" x14ac:dyDescent="0.35">
      <c r="A19" s="1" t="s">
        <v>9</v>
      </c>
      <c r="B19" s="14"/>
      <c r="C19" s="15"/>
      <c r="D19" s="15"/>
      <c r="E19" s="15"/>
      <c r="F19" s="15"/>
      <c r="G19" s="15"/>
      <c r="H19" s="3">
        <f>SUM(H8:H17)</f>
        <v>323282.93069895491</v>
      </c>
    </row>
    <row r="20" spans="1:16" ht="21" x14ac:dyDescent="0.35">
      <c r="A20" s="1" t="s">
        <v>10</v>
      </c>
      <c r="B20" s="14"/>
      <c r="C20" s="15"/>
      <c r="D20" s="15"/>
      <c r="E20" s="15"/>
      <c r="F20" s="15"/>
      <c r="G20" s="15"/>
      <c r="H20" s="3">
        <f>H19*15%</f>
        <v>48492.439604843232</v>
      </c>
    </row>
    <row r="21" spans="1:16" ht="21" x14ac:dyDescent="0.35">
      <c r="A21" s="1" t="s">
        <v>14</v>
      </c>
      <c r="B21" s="14"/>
      <c r="C21" s="15"/>
      <c r="D21" s="15"/>
      <c r="E21" s="15"/>
      <c r="F21" s="15"/>
      <c r="G21" s="15"/>
      <c r="H21" s="3">
        <f>H19+H20</f>
        <v>371775.37030379812</v>
      </c>
      <c r="M21" s="2">
        <f>H21</f>
        <v>371775.37030379812</v>
      </c>
      <c r="N21">
        <v>366</v>
      </c>
      <c r="O21">
        <f>M21/N21</f>
        <v>1015.7797002836014</v>
      </c>
      <c r="P21">
        <f>M21/N21/O21</f>
        <v>1</v>
      </c>
    </row>
    <row r="22" spans="1:16" ht="21" x14ac:dyDescent="0.35">
      <c r="A22" s="6" t="s">
        <v>4</v>
      </c>
      <c r="B22" s="14"/>
      <c r="C22" s="15"/>
      <c r="D22" s="15"/>
      <c r="E22" s="15"/>
      <c r="F22" s="15"/>
      <c r="G22" s="15"/>
      <c r="H22" s="14"/>
      <c r="N22">
        <f>M21/N21</f>
        <v>1015.7797002836014</v>
      </c>
      <c r="O22">
        <f>N22/H24</f>
        <v>1.396174863387978</v>
      </c>
      <c r="P22">
        <v>0.5</v>
      </c>
    </row>
    <row r="23" spans="1:16" ht="21" x14ac:dyDescent="0.35">
      <c r="A23" s="1" t="s">
        <v>26</v>
      </c>
      <c r="B23" s="14"/>
      <c r="C23" s="15"/>
      <c r="D23" s="15"/>
      <c r="E23" s="15"/>
      <c r="F23" s="15"/>
      <c r="G23" s="15"/>
      <c r="H23" s="14"/>
      <c r="M23">
        <f>M21/N21/P22</f>
        <v>2031.5594005672028</v>
      </c>
    </row>
    <row r="24" spans="1:16" ht="20.25" x14ac:dyDescent="0.25">
      <c r="A24" s="23" t="s">
        <v>27</v>
      </c>
      <c r="B24" s="23"/>
      <c r="C24" s="23"/>
      <c r="D24" s="23"/>
      <c r="E24" s="23"/>
      <c r="F24" s="23"/>
      <c r="G24" s="8" t="s">
        <v>8</v>
      </c>
      <c r="H24" s="9">
        <f>H21/365/1.4</f>
        <v>727.54475597612156</v>
      </c>
    </row>
    <row r="25" spans="1:16" ht="21" x14ac:dyDescent="0.35">
      <c r="A25" s="10"/>
      <c r="B25" s="17"/>
      <c r="C25" s="18"/>
      <c r="D25" s="18"/>
      <c r="E25" s="18"/>
      <c r="F25" s="19" t="s">
        <v>18</v>
      </c>
      <c r="G25" s="18"/>
      <c r="H25" s="9">
        <f>H24*7%</f>
        <v>50.928132918328515</v>
      </c>
      <c r="M25">
        <f>P22/36%</f>
        <v>1.3888888888888888</v>
      </c>
    </row>
    <row r="26" spans="1:16" ht="21" x14ac:dyDescent="0.35">
      <c r="A26" s="10"/>
      <c r="B26" s="17"/>
      <c r="C26" s="18"/>
      <c r="D26" s="18"/>
      <c r="E26" s="18"/>
      <c r="F26" s="19" t="s">
        <v>11</v>
      </c>
      <c r="G26" s="18"/>
      <c r="H26" s="9">
        <f>H25+H24</f>
        <v>778.47288889445008</v>
      </c>
    </row>
    <row r="27" spans="1:16" ht="21" x14ac:dyDescent="0.35">
      <c r="A27" s="1"/>
      <c r="B27" s="14"/>
      <c r="C27" s="15"/>
      <c r="D27" s="15"/>
      <c r="E27" s="15"/>
      <c r="F27" s="4"/>
      <c r="G27" s="15"/>
      <c r="H27" s="5"/>
    </row>
    <row r="28" spans="1:16" ht="21" x14ac:dyDescent="0.35">
      <c r="A28" s="1"/>
      <c r="B28" s="14"/>
      <c r="C28" s="15"/>
      <c r="D28" s="15"/>
      <c r="E28" s="15"/>
      <c r="F28" s="15"/>
      <c r="G28" s="15"/>
      <c r="H28" s="14"/>
    </row>
    <row r="29" spans="1:16" ht="21" x14ac:dyDescent="0.35">
      <c r="A29" s="1" t="s">
        <v>12</v>
      </c>
      <c r="B29" s="14"/>
      <c r="C29" s="15"/>
      <c r="D29" s="15"/>
      <c r="E29" s="15"/>
      <c r="F29" s="15"/>
      <c r="G29" s="15"/>
      <c r="H29" s="4" t="s">
        <v>19</v>
      </c>
    </row>
    <row r="30" spans="1:16" ht="21" x14ac:dyDescent="0.35">
      <c r="A30" s="1"/>
      <c r="B30" s="14"/>
      <c r="C30" s="15"/>
      <c r="D30" s="15"/>
      <c r="E30" s="15"/>
      <c r="F30" s="15"/>
      <c r="G30" s="15"/>
      <c r="H30" s="4"/>
    </row>
    <row r="31" spans="1:16" ht="21" x14ac:dyDescent="0.35">
      <c r="A31" s="1" t="s">
        <v>13</v>
      </c>
      <c r="B31" s="14"/>
      <c r="C31" s="15"/>
      <c r="D31" s="15"/>
      <c r="E31" s="15"/>
      <c r="F31" s="15"/>
      <c r="G31" s="15"/>
      <c r="H31" s="4" t="s">
        <v>28</v>
      </c>
    </row>
    <row r="32" spans="1:16" ht="21" x14ac:dyDescent="0.35">
      <c r="A32" s="1"/>
      <c r="B32" s="14"/>
      <c r="C32" s="15"/>
      <c r="D32" s="15"/>
      <c r="E32" s="15"/>
      <c r="F32" s="15"/>
      <c r="G32" s="15"/>
      <c r="H32" s="14"/>
    </row>
    <row r="33" spans="1:8" ht="21" x14ac:dyDescent="0.35">
      <c r="A33" s="15"/>
      <c r="B33" s="14"/>
      <c r="C33" s="15"/>
      <c r="D33" s="15"/>
      <c r="E33" s="15"/>
      <c r="F33" s="15"/>
      <c r="G33" s="15"/>
      <c r="H33" s="14"/>
    </row>
    <row r="34" spans="1:8" ht="21" x14ac:dyDescent="0.35">
      <c r="A34" s="15"/>
      <c r="B34" s="14"/>
      <c r="C34" s="15"/>
      <c r="D34" s="15"/>
      <c r="E34" s="15"/>
      <c r="F34" s="15"/>
      <c r="G34" s="15"/>
      <c r="H34" s="14"/>
    </row>
  </sheetData>
  <mergeCells count="6">
    <mergeCell ref="A24:F24"/>
    <mergeCell ref="A1:H1"/>
    <mergeCell ref="A2:H2"/>
    <mergeCell ref="A3:H3"/>
    <mergeCell ref="A4:H4"/>
    <mergeCell ref="A5:H5"/>
  </mergeCells>
  <pageMargins left="0.70866141732283472" right="0.31496062992125984" top="0.74803149606299213" bottom="0.7480314960629921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A75FE-2A45-476F-BB2E-46F4297365B2}">
  <sheetPr>
    <pageSetUpPr fitToPage="1"/>
  </sheetPr>
  <dimension ref="A1:P34"/>
  <sheetViews>
    <sheetView tabSelected="1" topLeftCell="A13" workbookViewId="0">
      <selection activeCell="H32" sqref="A1:H32"/>
    </sheetView>
  </sheetViews>
  <sheetFormatPr defaultRowHeight="15" x14ac:dyDescent="0.25"/>
  <cols>
    <col min="1" max="1" width="22" customWidth="1"/>
    <col min="2" max="2" width="15.85546875" style="2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8.7109375" style="2" customWidth="1"/>
    <col min="13" max="13" width="11.5703125" customWidth="1"/>
  </cols>
  <sheetData>
    <row r="1" spans="1:10" ht="20.25" x14ac:dyDescent="0.25">
      <c r="A1" s="24" t="s">
        <v>0</v>
      </c>
      <c r="B1" s="24"/>
      <c r="C1" s="24"/>
      <c r="D1" s="24"/>
      <c r="E1" s="24"/>
      <c r="F1" s="24"/>
      <c r="G1" s="24"/>
      <c r="H1" s="24"/>
    </row>
    <row r="2" spans="1:10" ht="20.25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10" ht="20.25" x14ac:dyDescent="0.25">
      <c r="A3" s="24" t="s">
        <v>2</v>
      </c>
      <c r="B3" s="24"/>
      <c r="C3" s="24"/>
      <c r="D3" s="24"/>
      <c r="E3" s="24"/>
      <c r="F3" s="24"/>
      <c r="G3" s="24"/>
      <c r="H3" s="24"/>
    </row>
    <row r="4" spans="1:10" ht="20.25" x14ac:dyDescent="0.25">
      <c r="A4" s="25" t="s">
        <v>29</v>
      </c>
      <c r="B4" s="25"/>
      <c r="C4" s="25"/>
      <c r="D4" s="25"/>
      <c r="E4" s="25"/>
      <c r="F4" s="25"/>
      <c r="G4" s="25"/>
      <c r="H4" s="25"/>
    </row>
    <row r="5" spans="1:10" ht="20.25" x14ac:dyDescent="0.25">
      <c r="A5" s="24" t="s">
        <v>21</v>
      </c>
      <c r="B5" s="24"/>
      <c r="C5" s="24"/>
      <c r="D5" s="24"/>
      <c r="E5" s="24"/>
      <c r="F5" s="24"/>
      <c r="G5" s="24"/>
      <c r="H5" s="24"/>
    </row>
    <row r="6" spans="1:10" ht="21" x14ac:dyDescent="0.35">
      <c r="A6" s="22"/>
      <c r="B6" s="14"/>
      <c r="C6" s="15"/>
      <c r="D6" s="15"/>
      <c r="E6" s="15"/>
      <c r="F6" s="15"/>
      <c r="G6" s="15"/>
      <c r="H6" s="14"/>
    </row>
    <row r="7" spans="1:10" ht="21" x14ac:dyDescent="0.35">
      <c r="A7" s="1" t="s">
        <v>15</v>
      </c>
      <c r="B7" s="14"/>
      <c r="C7" s="15"/>
      <c r="D7" s="15"/>
      <c r="E7" s="15"/>
      <c r="F7" s="15"/>
      <c r="G7" s="15"/>
      <c r="H7" s="14"/>
    </row>
    <row r="8" spans="1:10" ht="20.25" x14ac:dyDescent="0.25">
      <c r="A8" s="1"/>
      <c r="B8" s="7">
        <v>837551.37</v>
      </c>
      <c r="C8" s="1" t="s">
        <v>6</v>
      </c>
      <c r="D8" s="3">
        <v>889.9</v>
      </c>
      <c r="E8" s="1" t="s">
        <v>7</v>
      </c>
      <c r="F8" s="3">
        <v>104.4</v>
      </c>
      <c r="G8" s="1" t="s">
        <v>8</v>
      </c>
      <c r="H8" s="3">
        <f>B8/D8*F8</f>
        <v>98258.639204404986</v>
      </c>
    </row>
    <row r="9" spans="1:10" ht="20.25" customHeight="1" x14ac:dyDescent="0.35">
      <c r="A9" s="1" t="s">
        <v>5</v>
      </c>
      <c r="B9" s="14"/>
      <c r="C9" s="15"/>
      <c r="D9" s="15"/>
      <c r="E9" s="15"/>
      <c r="F9" s="15"/>
      <c r="G9" s="15"/>
      <c r="H9" s="14"/>
      <c r="J9" s="13"/>
    </row>
    <row r="10" spans="1:10" ht="20.25" customHeight="1" x14ac:dyDescent="0.25">
      <c r="A10" s="1"/>
      <c r="B10" s="7">
        <v>142903.18</v>
      </c>
      <c r="C10" s="3" t="s">
        <v>6</v>
      </c>
      <c r="D10" s="3">
        <f>D8</f>
        <v>889.9</v>
      </c>
      <c r="E10" s="3" t="s">
        <v>7</v>
      </c>
      <c r="F10" s="3">
        <f>F8</f>
        <v>104.4</v>
      </c>
      <c r="G10" s="3" t="s">
        <v>8</v>
      </c>
      <c r="H10" s="3">
        <f>B10/D10*F10</f>
        <v>16764.908407686256</v>
      </c>
    </row>
    <row r="11" spans="1:10" ht="21" x14ac:dyDescent="0.35">
      <c r="A11" s="1" t="s">
        <v>3</v>
      </c>
      <c r="B11" s="14"/>
      <c r="C11" s="15"/>
      <c r="D11" s="15"/>
      <c r="E11" s="15"/>
      <c r="F11" s="15"/>
      <c r="G11" s="15"/>
      <c r="H11" s="14"/>
    </row>
    <row r="12" spans="1:10" ht="20.25" x14ac:dyDescent="0.25">
      <c r="A12" s="1"/>
      <c r="B12" s="7">
        <v>1134228.1299999999</v>
      </c>
      <c r="C12" s="3" t="s">
        <v>6</v>
      </c>
      <c r="D12" s="3">
        <f>D10</f>
        <v>889.9</v>
      </c>
      <c r="E12" s="3" t="s">
        <v>7</v>
      </c>
      <c r="F12" s="3">
        <f>F10</f>
        <v>104.4</v>
      </c>
      <c r="G12" s="3" t="s">
        <v>8</v>
      </c>
      <c r="H12" s="3">
        <f>B12/D12*F12</f>
        <v>133063.73387122148</v>
      </c>
    </row>
    <row r="13" spans="1:10" ht="21" x14ac:dyDescent="0.35">
      <c r="A13" s="1" t="s">
        <v>16</v>
      </c>
      <c r="B13" s="14"/>
      <c r="C13" s="15"/>
      <c r="D13" s="15"/>
      <c r="E13" s="15"/>
      <c r="F13" s="15"/>
      <c r="G13" s="15"/>
      <c r="H13" s="14"/>
    </row>
    <row r="14" spans="1:10" ht="20.25" x14ac:dyDescent="0.25">
      <c r="A14" s="1"/>
      <c r="B14" s="7">
        <v>583839.54</v>
      </c>
      <c r="C14" s="3" t="s">
        <v>6</v>
      </c>
      <c r="D14" s="3">
        <f>D12</f>
        <v>889.9</v>
      </c>
      <c r="E14" s="3" t="s">
        <v>7</v>
      </c>
      <c r="F14" s="3">
        <f>F12</f>
        <v>104.4</v>
      </c>
      <c r="G14" s="3" t="s">
        <v>8</v>
      </c>
      <c r="H14" s="3">
        <f>B14/D14*F14</f>
        <v>68494.042000224756</v>
      </c>
      <c r="I14" s="3"/>
    </row>
    <row r="15" spans="1:10" ht="21" x14ac:dyDescent="0.35">
      <c r="A15" s="1" t="s">
        <v>17</v>
      </c>
      <c r="B15" s="14"/>
      <c r="C15" s="15"/>
      <c r="D15" s="15"/>
      <c r="E15" s="15"/>
      <c r="F15" s="15"/>
      <c r="G15" s="15"/>
      <c r="H15" s="14"/>
      <c r="I15" s="3"/>
    </row>
    <row r="16" spans="1:10" ht="20.25" x14ac:dyDescent="0.25">
      <c r="A16" s="1"/>
      <c r="B16" s="7">
        <v>21816.04</v>
      </c>
      <c r="C16" s="3" t="s">
        <v>6</v>
      </c>
      <c r="D16" s="3">
        <f>D14</f>
        <v>889.9</v>
      </c>
      <c r="E16" s="3" t="s">
        <v>7</v>
      </c>
      <c r="F16" s="3">
        <f>F14</f>
        <v>104.4</v>
      </c>
      <c r="G16" s="3" t="s">
        <v>8</v>
      </c>
      <c r="H16" s="3">
        <f>B16/D16*F16</f>
        <v>2559.3826002921683</v>
      </c>
      <c r="I16" s="3"/>
    </row>
    <row r="17" spans="1:16" ht="21" x14ac:dyDescent="0.35">
      <c r="A17" s="1" t="s">
        <v>22</v>
      </c>
      <c r="B17" s="14"/>
      <c r="C17" s="15"/>
      <c r="D17" s="15"/>
      <c r="E17" s="15"/>
      <c r="F17" s="15"/>
      <c r="G17" s="15"/>
      <c r="H17" s="3">
        <v>7686.99</v>
      </c>
    </row>
    <row r="18" spans="1:16" ht="10.5" customHeight="1" x14ac:dyDescent="0.35">
      <c r="A18" s="1"/>
      <c r="B18" s="14"/>
      <c r="C18" s="15"/>
      <c r="D18" s="15"/>
      <c r="E18" s="15"/>
      <c r="F18" s="15"/>
      <c r="G18" s="15"/>
      <c r="H18" s="16"/>
    </row>
    <row r="19" spans="1:16" ht="21" x14ac:dyDescent="0.35">
      <c r="A19" s="1" t="s">
        <v>9</v>
      </c>
      <c r="B19" s="14"/>
      <c r="C19" s="15"/>
      <c r="D19" s="15"/>
      <c r="E19" s="15"/>
      <c r="F19" s="15"/>
      <c r="G19" s="15"/>
      <c r="H19" s="3">
        <f>SUM(H8:H17)</f>
        <v>326827.69608382962</v>
      </c>
    </row>
    <row r="20" spans="1:16" ht="21" x14ac:dyDescent="0.35">
      <c r="A20" s="1" t="s">
        <v>10</v>
      </c>
      <c r="B20" s="14"/>
      <c r="C20" s="15"/>
      <c r="D20" s="15"/>
      <c r="E20" s="15"/>
      <c r="F20" s="15"/>
      <c r="G20" s="15"/>
      <c r="H20" s="3">
        <f>H19*15%</f>
        <v>49024.15441257444</v>
      </c>
    </row>
    <row r="21" spans="1:16" ht="21" x14ac:dyDescent="0.35">
      <c r="A21" s="1" t="s">
        <v>14</v>
      </c>
      <c r="B21" s="14"/>
      <c r="C21" s="15"/>
      <c r="D21" s="15"/>
      <c r="E21" s="15"/>
      <c r="F21" s="15"/>
      <c r="G21" s="15"/>
      <c r="H21" s="3">
        <f>H19+H20</f>
        <v>375851.85049640405</v>
      </c>
      <c r="M21" s="2">
        <f>H21</f>
        <v>375851.85049640405</v>
      </c>
      <c r="N21">
        <v>366</v>
      </c>
      <c r="O21">
        <f>M21/N21</f>
        <v>1026.9176243071149</v>
      </c>
      <c r="P21">
        <f>M21/N21/O21</f>
        <v>1</v>
      </c>
    </row>
    <row r="22" spans="1:16" ht="21" x14ac:dyDescent="0.35">
      <c r="A22" s="6" t="s">
        <v>4</v>
      </c>
      <c r="B22" s="14"/>
      <c r="C22" s="15"/>
      <c r="D22" s="15"/>
      <c r="E22" s="15"/>
      <c r="F22" s="15"/>
      <c r="G22" s="15"/>
      <c r="H22" s="14"/>
      <c r="N22">
        <f>M21/N21</f>
        <v>1026.9176243071149</v>
      </c>
      <c r="O22">
        <f>N22/H24</f>
        <v>1.407</v>
      </c>
      <c r="P22">
        <v>0.5</v>
      </c>
    </row>
    <row r="23" spans="1:16" ht="21" x14ac:dyDescent="0.35">
      <c r="A23" s="1" t="s">
        <v>30</v>
      </c>
      <c r="B23" s="14"/>
      <c r="C23" s="15"/>
      <c r="D23" s="15"/>
      <c r="E23" s="15"/>
      <c r="F23" s="15"/>
      <c r="G23" s="15"/>
      <c r="H23" s="14"/>
      <c r="M23">
        <f>M21/N21/P22</f>
        <v>2053.8352486142298</v>
      </c>
    </row>
    <row r="24" spans="1:16" ht="20.25" x14ac:dyDescent="0.25">
      <c r="A24" s="23" t="s">
        <v>31</v>
      </c>
      <c r="B24" s="23"/>
      <c r="C24" s="23"/>
      <c r="D24" s="23"/>
      <c r="E24" s="23"/>
      <c r="F24" s="23"/>
      <c r="G24" s="8" t="s">
        <v>8</v>
      </c>
      <c r="H24" s="9">
        <f>H21/366/1.407</f>
        <v>729.86327242865309</v>
      </c>
    </row>
    <row r="25" spans="1:16" ht="21" x14ac:dyDescent="0.35">
      <c r="A25" s="10"/>
      <c r="B25" s="17"/>
      <c r="C25" s="18"/>
      <c r="D25" s="18"/>
      <c r="E25" s="18"/>
      <c r="F25" s="21" t="s">
        <v>18</v>
      </c>
      <c r="G25" s="18"/>
      <c r="H25" s="9">
        <f>H24*7%</f>
        <v>51.090429070005719</v>
      </c>
      <c r="M25">
        <f>P22/36%</f>
        <v>1.3888888888888888</v>
      </c>
    </row>
    <row r="26" spans="1:16" ht="21" x14ac:dyDescent="0.35">
      <c r="A26" s="10"/>
      <c r="B26" s="17"/>
      <c r="C26" s="18"/>
      <c r="D26" s="18"/>
      <c r="E26" s="18"/>
      <c r="F26" s="21" t="s">
        <v>11</v>
      </c>
      <c r="G26" s="18"/>
      <c r="H26" s="9">
        <f>H25+H24</f>
        <v>780.9537014986588</v>
      </c>
    </row>
    <row r="27" spans="1:16" ht="21" x14ac:dyDescent="0.35">
      <c r="A27" s="1"/>
      <c r="B27" s="14"/>
      <c r="C27" s="15"/>
      <c r="D27" s="15"/>
      <c r="E27" s="15"/>
      <c r="F27" s="4"/>
      <c r="G27" s="15"/>
      <c r="H27" s="5"/>
    </row>
    <row r="28" spans="1:16" ht="21" x14ac:dyDescent="0.35">
      <c r="A28" s="1"/>
      <c r="B28" s="14"/>
      <c r="C28" s="15"/>
      <c r="D28" s="15"/>
      <c r="E28" s="15"/>
      <c r="F28" s="15"/>
      <c r="G28" s="15"/>
      <c r="H28" s="14"/>
    </row>
    <row r="29" spans="1:16" ht="21" x14ac:dyDescent="0.35">
      <c r="A29" s="1" t="s">
        <v>12</v>
      </c>
      <c r="B29" s="14"/>
      <c r="C29" s="15"/>
      <c r="D29" s="15"/>
      <c r="E29" s="15"/>
      <c r="F29" s="15"/>
      <c r="G29" s="15"/>
      <c r="H29" s="4" t="s">
        <v>19</v>
      </c>
    </row>
    <row r="30" spans="1:16" ht="21" x14ac:dyDescent="0.35">
      <c r="A30" s="1"/>
      <c r="B30" s="14"/>
      <c r="C30" s="15"/>
      <c r="D30" s="15"/>
      <c r="E30" s="15"/>
      <c r="F30" s="15"/>
      <c r="G30" s="15"/>
      <c r="H30" s="4"/>
    </row>
    <row r="31" spans="1:16" ht="21" x14ac:dyDescent="0.35">
      <c r="A31" s="1" t="s">
        <v>13</v>
      </c>
      <c r="B31" s="14"/>
      <c r="C31" s="15"/>
      <c r="D31" s="15"/>
      <c r="E31" s="15"/>
      <c r="F31" s="15"/>
      <c r="G31" s="15"/>
      <c r="H31" s="4" t="s">
        <v>28</v>
      </c>
    </row>
    <row r="32" spans="1:16" ht="21" x14ac:dyDescent="0.35">
      <c r="A32" s="1"/>
      <c r="B32" s="14"/>
      <c r="C32" s="15"/>
      <c r="D32" s="15"/>
      <c r="E32" s="15"/>
      <c r="F32" s="15"/>
      <c r="G32" s="15"/>
      <c r="H32" s="14"/>
    </row>
    <row r="33" spans="1:8" ht="21" x14ac:dyDescent="0.35">
      <c r="A33" s="15"/>
      <c r="B33" s="14"/>
      <c r="C33" s="15"/>
      <c r="D33" s="15"/>
      <c r="E33" s="15"/>
      <c r="F33" s="15"/>
      <c r="G33" s="15"/>
      <c r="H33" s="14"/>
    </row>
    <row r="34" spans="1:8" ht="21" x14ac:dyDescent="0.35">
      <c r="A34" s="15"/>
      <c r="B34" s="14"/>
      <c r="C34" s="15"/>
      <c r="D34" s="15"/>
      <c r="E34" s="15"/>
      <c r="F34" s="15"/>
      <c r="G34" s="15"/>
      <c r="H34" s="14"/>
    </row>
  </sheetData>
  <mergeCells count="6">
    <mergeCell ref="A1:H1"/>
    <mergeCell ref="A2:H2"/>
    <mergeCell ref="A3:H3"/>
    <mergeCell ref="A4:H4"/>
    <mergeCell ref="A5:H5"/>
    <mergeCell ref="A24:F24"/>
  </mergeCells>
  <pageMargins left="0.70866141732283472" right="0.31496062992125984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 серпень 2024</vt:lpstr>
      <vt:lpstr>лист серпень 2024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2024-08-15T11:19:45Z</cp:lastPrinted>
  <dcterms:created xsi:type="dcterms:W3CDTF">2019-08-21T06:04:33Z</dcterms:created>
  <dcterms:modified xsi:type="dcterms:W3CDTF">2024-08-15T11:20:09Z</dcterms:modified>
</cp:coreProperties>
</file>