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D:\ДП ЕЛЕГІЯ  ВСЕ ДОКУМЕНТІ СО СТАРОГО КОМПА\6  2024 ДП Елегія\калькуляція\тариф 2024 Елегія\калькуляція 2024\номера\"/>
    </mc:Choice>
  </mc:AlternateContent>
  <xr:revisionPtr revIDLastSave="0" documentId="13_ncr:1_{E7A62D51-7768-4F94-B823-94F5552A09E5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Лист1" sheetId="1" r:id="rId1"/>
    <sheet name="Лист1 (2024 серпень)" sheetId="2" r:id="rId2"/>
    <sheet name="Лист1 (2024 серпень) (2)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4" i="3" l="1"/>
  <c r="F12" i="3"/>
  <c r="F14" i="3" s="1"/>
  <c r="F16" i="3" s="1"/>
  <c r="F10" i="3"/>
  <c r="D10" i="3"/>
  <c r="H10" i="3" s="1"/>
  <c r="H8" i="3"/>
  <c r="D12" i="3" l="1"/>
  <c r="H24" i="2"/>
  <c r="F12" i="2"/>
  <c r="F14" i="2" s="1"/>
  <c r="F16" i="2" s="1"/>
  <c r="F10" i="2"/>
  <c r="D10" i="2"/>
  <c r="D12" i="2" s="1"/>
  <c r="H8" i="2"/>
  <c r="H12" i="3" l="1"/>
  <c r="D14" i="3"/>
  <c r="D14" i="2"/>
  <c r="H12" i="2"/>
  <c r="H10" i="2"/>
  <c r="H24" i="1"/>
  <c r="D16" i="3" l="1"/>
  <c r="H16" i="3" s="1"/>
  <c r="H14" i="3"/>
  <c r="H19" i="3"/>
  <c r="D16" i="2"/>
  <c r="H16" i="2" s="1"/>
  <c r="H14" i="2"/>
  <c r="H19" i="2" s="1"/>
  <c r="D10" i="1"/>
  <c r="H20" i="3" l="1"/>
  <c r="H21" i="3" s="1"/>
  <c r="H20" i="2"/>
  <c r="H21" i="2" s="1"/>
  <c r="D12" i="1"/>
  <c r="D14" i="1" s="1"/>
  <c r="D16" i="1" s="1"/>
  <c r="H25" i="3" l="1"/>
  <c r="H26" i="3" s="1"/>
  <c r="M21" i="3"/>
  <c r="M21" i="2"/>
  <c r="H25" i="2"/>
  <c r="H26" i="2" s="1"/>
  <c r="F10" i="1"/>
  <c r="F12" i="1" s="1"/>
  <c r="F14" i="1" s="1"/>
  <c r="F16" i="1" s="1"/>
  <c r="O21" i="3" l="1"/>
  <c r="P21" i="3" s="1"/>
  <c r="N22" i="3"/>
  <c r="P22" i="3" s="1"/>
  <c r="O21" i="2"/>
  <c r="P21" i="2" s="1"/>
  <c r="N22" i="2"/>
  <c r="P22" i="2" s="1"/>
  <c r="H16" i="1"/>
  <c r="M25" i="3" l="1"/>
  <c r="P24" i="3"/>
  <c r="M23" i="3"/>
  <c r="M25" i="2"/>
  <c r="P24" i="2"/>
  <c r="M23" i="2"/>
  <c r="H8" i="1"/>
  <c r="H14" i="1"/>
  <c r="H12" i="1"/>
  <c r="H10" i="1"/>
  <c r="H19" i="1" l="1"/>
  <c r="H20" i="1" l="1"/>
  <c r="H21" i="1" s="1"/>
  <c r="H25" i="1" s="1"/>
  <c r="M21" i="1" l="1"/>
  <c r="O21" i="1" s="1"/>
  <c r="H26" i="1"/>
  <c r="P21" i="1" l="1"/>
  <c r="N22" i="1"/>
  <c r="P22" i="1" s="1"/>
  <c r="P24" i="1" l="1"/>
  <c r="M25" i="1"/>
  <c r="M23" i="1"/>
</calcChain>
</file>

<file path=xl/sharedStrings.xml><?xml version="1.0" encoding="utf-8"?>
<sst xmlns="http://schemas.openxmlformats.org/spreadsheetml/2006/main" count="114" uniqueCount="31">
  <si>
    <t>Калькуляція</t>
  </si>
  <si>
    <t xml:space="preserve">на проживання в кімнатах поліпшеного проживання </t>
  </si>
  <si>
    <t>за адресою м. Тростянець, вул. Заводська,1</t>
  </si>
  <si>
    <t xml:space="preserve">3. Загальновиробничі витрати .  Додаток №3 </t>
  </si>
  <si>
    <t xml:space="preserve">   Основний тариф:</t>
  </si>
  <si>
    <t xml:space="preserve">2.Загальновиробничі витрати .  Додаток №2 </t>
  </si>
  <si>
    <t>грн/</t>
  </si>
  <si>
    <t>*</t>
  </si>
  <si>
    <t>=</t>
  </si>
  <si>
    <t xml:space="preserve">                                            Всього:                               </t>
  </si>
  <si>
    <r>
      <t xml:space="preserve">                              Рентабельність 15 %                                                    </t>
    </r>
    <r>
      <rPr>
        <u/>
        <sz val="16"/>
        <color theme="1"/>
        <rFont val="Times New Roman"/>
        <family val="1"/>
        <charset val="204"/>
      </rPr>
      <t xml:space="preserve">  3563,52</t>
    </r>
  </si>
  <si>
    <t>Разом</t>
  </si>
  <si>
    <t xml:space="preserve">Директор ДП «Елегія»                                               </t>
  </si>
  <si>
    <t xml:space="preserve">Гол. бухгалтер                                                         </t>
  </si>
  <si>
    <t xml:space="preserve">                                            Всього:                                </t>
  </si>
  <si>
    <t>1.Загальновиробничі витрати. Додаток №1</t>
  </si>
  <si>
    <t>4. Адміністративні витрати. Додаток №1</t>
  </si>
  <si>
    <t>5. Адміністративні витрати. Додаток №4</t>
  </si>
  <si>
    <t xml:space="preserve">6. Знос інвентарю. Додаток №6                                    </t>
  </si>
  <si>
    <t>3 номера –50,1 м.кв</t>
  </si>
  <si>
    <t>ПДВ 7 %</t>
  </si>
  <si>
    <t>Огризко Н.В.</t>
  </si>
  <si>
    <t>Мозуль Т.Г.</t>
  </si>
  <si>
    <t>3 номера х 16,45%(завантаженість)=0,49 л/м(зайнятість)</t>
  </si>
  <si>
    <t xml:space="preserve">                                           185253,77 :365:0,49=</t>
  </si>
  <si>
    <t>номер  "Напівлюкс"  1-4 поверх (7а, 43,44)</t>
  </si>
  <si>
    <t>3 номера х 15,7%(завантаженість)=0,471 л/м(зайнятість)</t>
  </si>
  <si>
    <t xml:space="preserve">                                         177955,83 :366:0,471=</t>
  </si>
  <si>
    <t>Яковлєва І.О.</t>
  </si>
  <si>
    <t>3 номера х 15,9%(завантаженість)=0,477 л/м(зайнятість)</t>
  </si>
  <si>
    <t xml:space="preserve">                                  179912,07 :366:0,477=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</si>
</sst>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0" fillId="0" borderId="0" xfId="0" applyNumberFormat="1"/>
    <xf numFmtId="2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0" fillId="0" borderId="1" xfId="0" applyNumberFormat="1" applyBorder="1"/>
    <xf numFmtId="2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2" fontId="0" fillId="2" borderId="0" xfId="0" applyNumberFormat="1" applyFill="1"/>
    <xf numFmtId="0" fontId="0" fillId="2" borderId="0" xfId="0" applyFill="1"/>
    <xf numFmtId="0" fontId="2" fillId="2" borderId="0" xfId="0" applyFont="1" applyFill="1" applyAlignment="1">
      <alignment horizontal="right" vertical="center"/>
    </xf>
    <xf numFmtId="2" fontId="2" fillId="3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2"/>
  <sheetViews>
    <sheetView workbookViewId="0">
      <selection activeCell="M9" sqref="M9"/>
    </sheetView>
  </sheetViews>
  <sheetFormatPr defaultRowHeight="15" x14ac:dyDescent="0.25"/>
  <cols>
    <col min="1" max="1" width="22" customWidth="1"/>
    <col min="2" max="2" width="15.85546875" style="4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4.85546875" style="4" customWidth="1"/>
    <col min="13" max="13" width="11.5703125" customWidth="1"/>
  </cols>
  <sheetData>
    <row r="1" spans="1:9" ht="20.25" x14ac:dyDescent="0.25">
      <c r="A1" s="21" t="s">
        <v>0</v>
      </c>
      <c r="B1" s="21"/>
      <c r="C1" s="21"/>
      <c r="D1" s="21"/>
      <c r="E1" s="21"/>
      <c r="F1" s="21"/>
      <c r="G1" s="21"/>
      <c r="H1" s="21"/>
    </row>
    <row r="2" spans="1:9" ht="20.25" x14ac:dyDescent="0.25">
      <c r="A2" s="21" t="s">
        <v>1</v>
      </c>
      <c r="B2" s="21"/>
      <c r="C2" s="21"/>
      <c r="D2" s="21"/>
      <c r="E2" s="21"/>
      <c r="F2" s="21"/>
      <c r="G2" s="21"/>
      <c r="H2" s="21"/>
    </row>
    <row r="3" spans="1:9" ht="20.25" x14ac:dyDescent="0.25">
      <c r="A3" s="21" t="s">
        <v>2</v>
      </c>
      <c r="B3" s="21"/>
      <c r="C3" s="21"/>
      <c r="D3" s="21"/>
      <c r="E3" s="21"/>
      <c r="F3" s="21"/>
      <c r="G3" s="21"/>
      <c r="H3" s="21"/>
    </row>
    <row r="4" spans="1:9" ht="20.25" x14ac:dyDescent="0.25">
      <c r="A4" s="21" t="s">
        <v>25</v>
      </c>
      <c r="B4" s="21"/>
      <c r="C4" s="21"/>
      <c r="D4" s="21"/>
      <c r="E4" s="21"/>
      <c r="F4" s="21"/>
      <c r="G4" s="21"/>
      <c r="H4" s="21"/>
    </row>
    <row r="5" spans="1:9" ht="20.25" x14ac:dyDescent="0.25">
      <c r="A5" s="21" t="s">
        <v>19</v>
      </c>
      <c r="B5" s="21"/>
      <c r="C5" s="21"/>
      <c r="D5" s="21"/>
      <c r="E5" s="21"/>
      <c r="F5" s="21"/>
      <c r="G5" s="21"/>
      <c r="H5" s="21"/>
    </row>
    <row r="6" spans="1:9" ht="20.25" x14ac:dyDescent="0.25">
      <c r="A6" s="1"/>
    </row>
    <row r="7" spans="1:9" ht="20.25" x14ac:dyDescent="0.25">
      <c r="A7" s="2" t="s">
        <v>15</v>
      </c>
    </row>
    <row r="8" spans="1:9" ht="20.25" x14ac:dyDescent="0.25">
      <c r="A8" s="2"/>
      <c r="B8" s="15">
        <v>767946.18</v>
      </c>
      <c r="C8" s="2" t="s">
        <v>6</v>
      </c>
      <c r="D8" s="5">
        <v>765.3</v>
      </c>
      <c r="E8" s="2" t="s">
        <v>7</v>
      </c>
      <c r="F8" s="5">
        <v>50.1</v>
      </c>
      <c r="G8" s="2" t="s">
        <v>8</v>
      </c>
      <c r="H8" s="5">
        <f>B8/D8*F8</f>
        <v>50273.230913367319</v>
      </c>
    </row>
    <row r="9" spans="1:9" ht="20.25" customHeight="1" x14ac:dyDescent="0.25">
      <c r="A9" s="2" t="s">
        <v>5</v>
      </c>
    </row>
    <row r="10" spans="1:9" ht="20.25" customHeight="1" x14ac:dyDescent="0.25">
      <c r="A10" s="2"/>
      <c r="B10" s="15">
        <v>138519.91</v>
      </c>
      <c r="C10" s="5" t="s">
        <v>6</v>
      </c>
      <c r="D10" s="5">
        <f>D8</f>
        <v>765.3</v>
      </c>
      <c r="E10" s="5" t="s">
        <v>7</v>
      </c>
      <c r="F10" s="5">
        <f>F8</f>
        <v>50.1</v>
      </c>
      <c r="G10" s="5" t="s">
        <v>8</v>
      </c>
      <c r="H10" s="5">
        <f>B10/D10*F10</f>
        <v>9068.1399333594672</v>
      </c>
    </row>
    <row r="11" spans="1:9" ht="20.25" x14ac:dyDescent="0.25">
      <c r="A11" s="2" t="s">
        <v>3</v>
      </c>
    </row>
    <row r="12" spans="1:9" ht="20.25" x14ac:dyDescent="0.25">
      <c r="A12" s="2"/>
      <c r="B12" s="15">
        <v>992025.34</v>
      </c>
      <c r="C12" s="5" t="s">
        <v>6</v>
      </c>
      <c r="D12" s="5">
        <f>D10</f>
        <v>765.3</v>
      </c>
      <c r="E12" s="5" t="s">
        <v>7</v>
      </c>
      <c r="F12" s="5">
        <f>F10</f>
        <v>50.1</v>
      </c>
      <c r="G12" s="5" t="s">
        <v>8</v>
      </c>
      <c r="H12" s="5">
        <f>B12/D12*F12</f>
        <v>64942.466397491182</v>
      </c>
    </row>
    <row r="13" spans="1:9" ht="20.25" x14ac:dyDescent="0.25">
      <c r="A13" s="2" t="s">
        <v>16</v>
      </c>
    </row>
    <row r="14" spans="1:9" ht="20.25" x14ac:dyDescent="0.25">
      <c r="A14" s="2"/>
      <c r="B14" s="15">
        <v>490557.12</v>
      </c>
      <c r="C14" s="5" t="s">
        <v>6</v>
      </c>
      <c r="D14" s="5">
        <f>D12</f>
        <v>765.3</v>
      </c>
      <c r="E14" s="5" t="s">
        <v>7</v>
      </c>
      <c r="F14" s="5">
        <f>F12</f>
        <v>50.1</v>
      </c>
      <c r="G14" s="5" t="s">
        <v>8</v>
      </c>
      <c r="H14" s="5">
        <f>B14/D14*F14</f>
        <v>32114.088216385735</v>
      </c>
      <c r="I14" s="5"/>
    </row>
    <row r="15" spans="1:9" ht="20.25" x14ac:dyDescent="0.25">
      <c r="A15" s="2" t="s">
        <v>17</v>
      </c>
      <c r="I15" s="5"/>
    </row>
    <row r="16" spans="1:9" ht="20.25" x14ac:dyDescent="0.25">
      <c r="A16" s="2"/>
      <c r="B16" s="15">
        <v>21353.35</v>
      </c>
      <c r="C16" s="5" t="s">
        <v>6</v>
      </c>
      <c r="D16" s="5">
        <f>D14</f>
        <v>765.3</v>
      </c>
      <c r="E16" s="5" t="s">
        <v>7</v>
      </c>
      <c r="F16" s="5">
        <f>F14</f>
        <v>50.1</v>
      </c>
      <c r="G16" s="5" t="s">
        <v>8</v>
      </c>
      <c r="H16" s="5">
        <f>B16/D16*F16</f>
        <v>1397.8868874950999</v>
      </c>
      <c r="I16" s="5"/>
    </row>
    <row r="17" spans="1:16" ht="20.25" x14ac:dyDescent="0.25">
      <c r="A17" s="2" t="s">
        <v>18</v>
      </c>
      <c r="H17" s="5">
        <v>3294.42</v>
      </c>
    </row>
    <row r="18" spans="1:16" ht="10.5" customHeight="1" x14ac:dyDescent="0.25">
      <c r="A18" s="2"/>
      <c r="H18" s="9"/>
    </row>
    <row r="19" spans="1:16" ht="20.25" x14ac:dyDescent="0.25">
      <c r="A19" s="2" t="s">
        <v>9</v>
      </c>
      <c r="H19" s="5">
        <f>SUM(H8:H17)</f>
        <v>161090.2323480988</v>
      </c>
    </row>
    <row r="20" spans="1:16" ht="20.25" x14ac:dyDescent="0.25">
      <c r="A20" s="2" t="s">
        <v>10</v>
      </c>
      <c r="H20" s="5">
        <f>H19*15%</f>
        <v>24163.53485221482</v>
      </c>
    </row>
    <row r="21" spans="1:16" ht="20.25" x14ac:dyDescent="0.25">
      <c r="A21" s="2" t="s">
        <v>14</v>
      </c>
      <c r="H21" s="5">
        <f>H19+H20</f>
        <v>185253.76720031362</v>
      </c>
      <c r="M21" s="4">
        <f>H21</f>
        <v>185253.76720031362</v>
      </c>
      <c r="N21">
        <v>365</v>
      </c>
      <c r="O21">
        <f>M21/N21</f>
        <v>507.54456767209211</v>
      </c>
      <c r="P21">
        <f>M21/N21/O21</f>
        <v>1</v>
      </c>
    </row>
    <row r="22" spans="1:16" ht="20.25" x14ac:dyDescent="0.25">
      <c r="A22" s="8" t="s">
        <v>4</v>
      </c>
      <c r="N22">
        <f>M21/N21</f>
        <v>507.54456767209211</v>
      </c>
      <c r="O22">
        <v>0.37</v>
      </c>
      <c r="P22">
        <f>N22/O22</f>
        <v>1371.7420747894382</v>
      </c>
    </row>
    <row r="23" spans="1:16" ht="20.25" x14ac:dyDescent="0.25">
      <c r="A23" s="2" t="s">
        <v>23</v>
      </c>
      <c r="M23">
        <f>M21/N21/P22</f>
        <v>0.37</v>
      </c>
      <c r="P23">
        <v>10</v>
      </c>
    </row>
    <row r="24" spans="1:16" ht="20.25" x14ac:dyDescent="0.25">
      <c r="A24" s="20" t="s">
        <v>24</v>
      </c>
      <c r="B24" s="20"/>
      <c r="C24" s="20"/>
      <c r="D24" s="20"/>
      <c r="E24" s="20"/>
      <c r="F24" s="20"/>
      <c r="G24" s="20"/>
      <c r="H24" s="10">
        <f>H21/365/0.494</f>
        <v>1027.4181531823726</v>
      </c>
      <c r="P24">
        <f>P22/P23</f>
        <v>137.17420747894383</v>
      </c>
    </row>
    <row r="25" spans="1:16" ht="20.25" x14ac:dyDescent="0.25">
      <c r="A25" s="11"/>
      <c r="B25" s="12"/>
      <c r="C25" s="13"/>
      <c r="D25" s="13"/>
      <c r="E25" s="13"/>
      <c r="F25" s="14" t="s">
        <v>20</v>
      </c>
      <c r="G25" s="13"/>
      <c r="H25" s="10">
        <f>H24*7%</f>
        <v>71.919270722766086</v>
      </c>
      <c r="M25">
        <f>P22/10.6%</f>
        <v>12940.962969711682</v>
      </c>
    </row>
    <row r="26" spans="1:16" ht="20.25" x14ac:dyDescent="0.25">
      <c r="A26" s="2"/>
      <c r="F26" s="6" t="s">
        <v>11</v>
      </c>
      <c r="H26" s="7">
        <f>H25+H24</f>
        <v>1099.3374239051386</v>
      </c>
    </row>
    <row r="27" spans="1:16" ht="20.25" x14ac:dyDescent="0.25">
      <c r="A27" s="2"/>
      <c r="F27" s="6"/>
      <c r="H27" s="7"/>
    </row>
    <row r="28" spans="1:16" ht="20.25" x14ac:dyDescent="0.25">
      <c r="A28" s="2"/>
    </row>
    <row r="29" spans="1:16" ht="20.25" x14ac:dyDescent="0.25">
      <c r="A29" s="2" t="s">
        <v>12</v>
      </c>
      <c r="H29" s="6" t="s">
        <v>21</v>
      </c>
    </row>
    <row r="30" spans="1:16" ht="20.25" x14ac:dyDescent="0.25">
      <c r="A30" s="2"/>
      <c r="H30" s="6"/>
    </row>
    <row r="31" spans="1:16" ht="20.25" x14ac:dyDescent="0.25">
      <c r="A31" s="2" t="s">
        <v>13</v>
      </c>
      <c r="H31" s="6" t="s">
        <v>22</v>
      </c>
    </row>
    <row r="32" spans="1:16" ht="15.75" x14ac:dyDescent="0.25">
      <c r="A32" s="3"/>
    </row>
  </sheetData>
  <mergeCells count="6">
    <mergeCell ref="A24:G24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82110-FF67-4DB5-8802-CBB42E4ED990}">
  <dimension ref="A1:P32"/>
  <sheetViews>
    <sheetView workbookViewId="0">
      <selection activeCell="H34" sqref="A1:H34"/>
    </sheetView>
  </sheetViews>
  <sheetFormatPr defaultRowHeight="15" x14ac:dyDescent="0.25"/>
  <cols>
    <col min="1" max="1" width="22" customWidth="1"/>
    <col min="2" max="2" width="15.85546875" style="4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4.85546875" style="4" customWidth="1"/>
    <col min="13" max="13" width="11.5703125" customWidth="1"/>
  </cols>
  <sheetData>
    <row r="1" spans="1:9" ht="20.25" x14ac:dyDescent="0.25">
      <c r="A1" s="21" t="s">
        <v>0</v>
      </c>
      <c r="B1" s="21"/>
      <c r="C1" s="21"/>
      <c r="D1" s="21"/>
      <c r="E1" s="21"/>
      <c r="F1" s="21"/>
      <c r="G1" s="21"/>
      <c r="H1" s="21"/>
    </row>
    <row r="2" spans="1:9" ht="20.25" x14ac:dyDescent="0.25">
      <c r="A2" s="21" t="s">
        <v>1</v>
      </c>
      <c r="B2" s="21"/>
      <c r="C2" s="21"/>
      <c r="D2" s="21"/>
      <c r="E2" s="21"/>
      <c r="F2" s="21"/>
      <c r="G2" s="21"/>
      <c r="H2" s="21"/>
    </row>
    <row r="3" spans="1:9" ht="20.25" x14ac:dyDescent="0.25">
      <c r="A3" s="21" t="s">
        <v>2</v>
      </c>
      <c r="B3" s="21"/>
      <c r="C3" s="21"/>
      <c r="D3" s="21"/>
      <c r="E3" s="21"/>
      <c r="F3" s="21"/>
      <c r="G3" s="21"/>
      <c r="H3" s="21"/>
    </row>
    <row r="4" spans="1:9" ht="20.25" x14ac:dyDescent="0.25">
      <c r="A4" s="21" t="s">
        <v>25</v>
      </c>
      <c r="B4" s="21"/>
      <c r="C4" s="21"/>
      <c r="D4" s="21"/>
      <c r="E4" s="21"/>
      <c r="F4" s="21"/>
      <c r="G4" s="21"/>
      <c r="H4" s="21"/>
    </row>
    <row r="5" spans="1:9" ht="20.25" x14ac:dyDescent="0.25">
      <c r="A5" s="21" t="s">
        <v>19</v>
      </c>
      <c r="B5" s="21"/>
      <c r="C5" s="21"/>
      <c r="D5" s="21"/>
      <c r="E5" s="21"/>
      <c r="F5" s="21"/>
      <c r="G5" s="21"/>
      <c r="H5" s="21"/>
    </row>
    <row r="6" spans="1:9" ht="20.25" x14ac:dyDescent="0.25">
      <c r="A6" s="17"/>
    </row>
    <row r="7" spans="1:9" ht="20.25" x14ac:dyDescent="0.25">
      <c r="A7" s="2" t="s">
        <v>15</v>
      </c>
    </row>
    <row r="8" spans="1:9" ht="20.25" x14ac:dyDescent="0.25">
      <c r="A8" s="2"/>
      <c r="B8" s="15">
        <v>807335.98</v>
      </c>
      <c r="C8" s="2" t="s">
        <v>6</v>
      </c>
      <c r="D8" s="5">
        <v>889.9</v>
      </c>
      <c r="E8" s="2" t="s">
        <v>7</v>
      </c>
      <c r="F8" s="5">
        <v>50.1</v>
      </c>
      <c r="G8" s="2" t="s">
        <v>8</v>
      </c>
      <c r="H8" s="5">
        <f>B8/D8*F8</f>
        <v>45451.772781211374</v>
      </c>
    </row>
    <row r="9" spans="1:9" ht="20.25" customHeight="1" x14ac:dyDescent="0.25">
      <c r="A9" s="2" t="s">
        <v>5</v>
      </c>
    </row>
    <row r="10" spans="1:9" ht="20.25" customHeight="1" x14ac:dyDescent="0.25">
      <c r="A10" s="2"/>
      <c r="B10" s="15">
        <v>142903.18</v>
      </c>
      <c r="C10" s="5" t="s">
        <v>6</v>
      </c>
      <c r="D10" s="5">
        <f>D8</f>
        <v>889.9</v>
      </c>
      <c r="E10" s="5" t="s">
        <v>7</v>
      </c>
      <c r="F10" s="5">
        <f>F8</f>
        <v>50.1</v>
      </c>
      <c r="G10" s="5" t="s">
        <v>8</v>
      </c>
      <c r="H10" s="5">
        <f>B10/D10*F10</f>
        <v>8045.2290347230028</v>
      </c>
    </row>
    <row r="11" spans="1:9" ht="20.25" x14ac:dyDescent="0.25">
      <c r="A11" s="2" t="s">
        <v>3</v>
      </c>
    </row>
    <row r="12" spans="1:9" ht="20.25" x14ac:dyDescent="0.25">
      <c r="A12" s="2"/>
      <c r="B12" s="15">
        <v>1134228.1299999999</v>
      </c>
      <c r="C12" s="5" t="s">
        <v>6</v>
      </c>
      <c r="D12" s="5">
        <f>D10</f>
        <v>889.9</v>
      </c>
      <c r="E12" s="5" t="s">
        <v>7</v>
      </c>
      <c r="F12" s="5">
        <f>F10</f>
        <v>50.1</v>
      </c>
      <c r="G12" s="5" t="s">
        <v>8</v>
      </c>
      <c r="H12" s="5">
        <f>B12/D12*F12</f>
        <v>63855.29757613215</v>
      </c>
    </row>
    <row r="13" spans="1:9" ht="20.25" x14ac:dyDescent="0.25">
      <c r="A13" s="2" t="s">
        <v>16</v>
      </c>
    </row>
    <row r="14" spans="1:9" ht="20.25" x14ac:dyDescent="0.25">
      <c r="A14" s="2"/>
      <c r="B14" s="15">
        <v>583839.54</v>
      </c>
      <c r="C14" s="5" t="s">
        <v>6</v>
      </c>
      <c r="D14" s="5">
        <f>D12</f>
        <v>889.9</v>
      </c>
      <c r="E14" s="5" t="s">
        <v>7</v>
      </c>
      <c r="F14" s="5">
        <f>F12</f>
        <v>50.1</v>
      </c>
      <c r="G14" s="5" t="s">
        <v>8</v>
      </c>
      <c r="H14" s="5">
        <f>B14/D14*F14</f>
        <v>32869.267281717053</v>
      </c>
      <c r="I14" s="5"/>
    </row>
    <row r="15" spans="1:9" ht="20.25" x14ac:dyDescent="0.25">
      <c r="A15" s="2" t="s">
        <v>17</v>
      </c>
      <c r="I15" s="5"/>
    </row>
    <row r="16" spans="1:9" ht="20.25" x14ac:dyDescent="0.25">
      <c r="A16" s="2"/>
      <c r="B16" s="15">
        <v>21816.04</v>
      </c>
      <c r="C16" s="5" t="s">
        <v>6</v>
      </c>
      <c r="D16" s="5">
        <f>D14</f>
        <v>889.9</v>
      </c>
      <c r="E16" s="5" t="s">
        <v>7</v>
      </c>
      <c r="F16" s="5">
        <f>F14</f>
        <v>50.1</v>
      </c>
      <c r="G16" s="5" t="s">
        <v>8</v>
      </c>
      <c r="H16" s="5">
        <f>B16/D16*F16</f>
        <v>1228.209466232161</v>
      </c>
      <c r="I16" s="5"/>
    </row>
    <row r="17" spans="1:16" ht="20.25" x14ac:dyDescent="0.25">
      <c r="A17" s="2" t="s">
        <v>18</v>
      </c>
      <c r="H17" s="5">
        <v>3294.42</v>
      </c>
    </row>
    <row r="18" spans="1:16" ht="10.5" customHeight="1" x14ac:dyDescent="0.25">
      <c r="A18" s="2"/>
      <c r="H18" s="9"/>
    </row>
    <row r="19" spans="1:16" ht="20.25" x14ac:dyDescent="0.25">
      <c r="A19" s="2" t="s">
        <v>9</v>
      </c>
      <c r="H19" s="5">
        <f>SUM(H8:H17)</f>
        <v>154744.19614001576</v>
      </c>
    </row>
    <row r="20" spans="1:16" ht="20.25" x14ac:dyDescent="0.25">
      <c r="A20" s="2" t="s">
        <v>10</v>
      </c>
      <c r="H20" s="5">
        <f>H19*15%</f>
        <v>23211.629421002363</v>
      </c>
    </row>
    <row r="21" spans="1:16" ht="20.25" x14ac:dyDescent="0.25">
      <c r="A21" s="2" t="s">
        <v>14</v>
      </c>
      <c r="H21" s="5">
        <f>H19+H20</f>
        <v>177955.82556101814</v>
      </c>
      <c r="M21" s="4">
        <f>H21</f>
        <v>177955.82556101814</v>
      </c>
      <c r="N21">
        <v>366</v>
      </c>
      <c r="O21">
        <f>M21/N21</f>
        <v>486.21810262573263</v>
      </c>
      <c r="P21">
        <f>M21/N21/O21</f>
        <v>1</v>
      </c>
    </row>
    <row r="22" spans="1:16" ht="20.25" x14ac:dyDescent="0.25">
      <c r="A22" s="8" t="s">
        <v>4</v>
      </c>
      <c r="N22">
        <f>M21/N21</f>
        <v>486.21810262573263</v>
      </c>
      <c r="O22">
        <v>0.37</v>
      </c>
      <c r="P22">
        <f>N22/O22</f>
        <v>1314.1029800695476</v>
      </c>
    </row>
    <row r="23" spans="1:16" ht="20.25" x14ac:dyDescent="0.25">
      <c r="A23" s="2" t="s">
        <v>26</v>
      </c>
      <c r="M23">
        <f>M21/N21/P22</f>
        <v>0.37</v>
      </c>
      <c r="P23">
        <v>10</v>
      </c>
    </row>
    <row r="24" spans="1:16" ht="20.25" x14ac:dyDescent="0.25">
      <c r="A24" s="20" t="s">
        <v>27</v>
      </c>
      <c r="B24" s="20"/>
      <c r="C24" s="20"/>
      <c r="D24" s="20"/>
      <c r="E24" s="20"/>
      <c r="F24" s="20"/>
      <c r="G24" s="20"/>
      <c r="H24" s="10">
        <f>H21/366/0.471</f>
        <v>1032.3101966576064</v>
      </c>
      <c r="P24">
        <f>P22/P23</f>
        <v>131.41029800695475</v>
      </c>
    </row>
    <row r="25" spans="1:16" ht="20.25" x14ac:dyDescent="0.25">
      <c r="A25" s="11"/>
      <c r="B25" s="12"/>
      <c r="C25" s="13"/>
      <c r="D25" s="13"/>
      <c r="E25" s="13"/>
      <c r="F25" s="16" t="s">
        <v>20</v>
      </c>
      <c r="G25" s="13"/>
      <c r="H25" s="10">
        <f>H24*7%</f>
        <v>72.261713766032457</v>
      </c>
      <c r="M25">
        <f>P22/10.6%</f>
        <v>12397.197925184411</v>
      </c>
    </row>
    <row r="26" spans="1:16" ht="20.25" x14ac:dyDescent="0.25">
      <c r="A26" s="2"/>
      <c r="F26" s="6" t="s">
        <v>11</v>
      </c>
      <c r="H26" s="7">
        <f>H25+H24</f>
        <v>1104.5719104236389</v>
      </c>
    </row>
    <row r="27" spans="1:16" ht="20.25" x14ac:dyDescent="0.25">
      <c r="A27" s="2"/>
      <c r="F27" s="6"/>
      <c r="H27" s="7"/>
    </row>
    <row r="28" spans="1:16" ht="20.25" x14ac:dyDescent="0.25">
      <c r="A28" s="2"/>
    </row>
    <row r="29" spans="1:16" ht="20.25" x14ac:dyDescent="0.25">
      <c r="A29" s="2" t="s">
        <v>12</v>
      </c>
      <c r="H29" s="6" t="s">
        <v>21</v>
      </c>
    </row>
    <row r="30" spans="1:16" ht="20.25" x14ac:dyDescent="0.25">
      <c r="A30" s="2"/>
      <c r="H30" s="6"/>
    </row>
    <row r="31" spans="1:16" ht="20.25" x14ac:dyDescent="0.25">
      <c r="A31" s="2" t="s">
        <v>13</v>
      </c>
      <c r="H31" s="6" t="s">
        <v>28</v>
      </c>
    </row>
    <row r="32" spans="1:16" ht="15.75" x14ac:dyDescent="0.25">
      <c r="A32" s="3"/>
    </row>
  </sheetData>
  <mergeCells count="6">
    <mergeCell ref="A24:G24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FEF57-2516-48F3-9467-BCF5F2F21E6C}">
  <dimension ref="A1:P32"/>
  <sheetViews>
    <sheetView tabSelected="1" workbookViewId="0">
      <selection activeCell="H32" sqref="A1:H32"/>
    </sheetView>
  </sheetViews>
  <sheetFormatPr defaultRowHeight="15" x14ac:dyDescent="0.25"/>
  <cols>
    <col min="1" max="1" width="22" customWidth="1"/>
    <col min="2" max="2" width="15.85546875" style="4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4.85546875" style="4" customWidth="1"/>
    <col min="13" max="13" width="11.5703125" customWidth="1"/>
  </cols>
  <sheetData>
    <row r="1" spans="1:9" ht="20.25" x14ac:dyDescent="0.25">
      <c r="A1" s="21" t="s">
        <v>0</v>
      </c>
      <c r="B1" s="21"/>
      <c r="C1" s="21"/>
      <c r="D1" s="21"/>
      <c r="E1" s="21"/>
      <c r="F1" s="21"/>
      <c r="G1" s="21"/>
      <c r="H1" s="21"/>
    </row>
    <row r="2" spans="1:9" ht="20.25" x14ac:dyDescent="0.25">
      <c r="A2" s="21" t="s">
        <v>1</v>
      </c>
      <c r="B2" s="21"/>
      <c r="C2" s="21"/>
      <c r="D2" s="21"/>
      <c r="E2" s="21"/>
      <c r="F2" s="21"/>
      <c r="G2" s="21"/>
      <c r="H2" s="21"/>
    </row>
    <row r="3" spans="1:9" ht="20.25" x14ac:dyDescent="0.25">
      <c r="A3" s="21" t="s">
        <v>2</v>
      </c>
      <c r="B3" s="21"/>
      <c r="C3" s="21"/>
      <c r="D3" s="21"/>
      <c r="E3" s="21"/>
      <c r="F3" s="21"/>
      <c r="G3" s="21"/>
      <c r="H3" s="21"/>
    </row>
    <row r="4" spans="1:9" ht="20.25" x14ac:dyDescent="0.25">
      <c r="A4" s="21" t="s">
        <v>25</v>
      </c>
      <c r="B4" s="21"/>
      <c r="C4" s="21"/>
      <c r="D4" s="21"/>
      <c r="E4" s="21"/>
      <c r="F4" s="21"/>
      <c r="G4" s="21"/>
      <c r="H4" s="21"/>
    </row>
    <row r="5" spans="1:9" ht="20.25" x14ac:dyDescent="0.25">
      <c r="A5" s="21" t="s">
        <v>19</v>
      </c>
      <c r="B5" s="21"/>
      <c r="C5" s="21"/>
      <c r="D5" s="21"/>
      <c r="E5" s="21"/>
      <c r="F5" s="21"/>
      <c r="G5" s="21"/>
      <c r="H5" s="21"/>
    </row>
    <row r="6" spans="1:9" ht="20.25" x14ac:dyDescent="0.25">
      <c r="A6" s="19"/>
    </row>
    <row r="7" spans="1:9" ht="20.25" x14ac:dyDescent="0.25">
      <c r="A7" s="2" t="s">
        <v>15</v>
      </c>
    </row>
    <row r="8" spans="1:9" ht="20.25" x14ac:dyDescent="0.25">
      <c r="A8" s="2"/>
      <c r="B8" s="15">
        <v>837551.37</v>
      </c>
      <c r="C8" s="2" t="s">
        <v>6</v>
      </c>
      <c r="D8" s="5">
        <v>889.9</v>
      </c>
      <c r="E8" s="2" t="s">
        <v>7</v>
      </c>
      <c r="F8" s="5">
        <v>50.1</v>
      </c>
      <c r="G8" s="2" t="s">
        <v>8</v>
      </c>
      <c r="H8" s="5">
        <f>B8/D8*F8</f>
        <v>47152.852721654119</v>
      </c>
    </row>
    <row r="9" spans="1:9" ht="20.25" customHeight="1" x14ac:dyDescent="0.25">
      <c r="A9" s="2" t="s">
        <v>5</v>
      </c>
    </row>
    <row r="10" spans="1:9" ht="20.25" customHeight="1" x14ac:dyDescent="0.25">
      <c r="A10" s="2"/>
      <c r="B10" s="15">
        <v>142903.18</v>
      </c>
      <c r="C10" s="5" t="s">
        <v>6</v>
      </c>
      <c r="D10" s="5">
        <f>D8</f>
        <v>889.9</v>
      </c>
      <c r="E10" s="5" t="s">
        <v>7</v>
      </c>
      <c r="F10" s="5">
        <f>F8</f>
        <v>50.1</v>
      </c>
      <c r="G10" s="5" t="s">
        <v>8</v>
      </c>
      <c r="H10" s="5">
        <f>B10/D10*F10</f>
        <v>8045.2290347230028</v>
      </c>
    </row>
    <row r="11" spans="1:9" ht="20.25" x14ac:dyDescent="0.25">
      <c r="A11" s="2" t="s">
        <v>3</v>
      </c>
    </row>
    <row r="12" spans="1:9" ht="20.25" x14ac:dyDescent="0.25">
      <c r="A12" s="2"/>
      <c r="B12" s="15">
        <v>1134228.1299999999</v>
      </c>
      <c r="C12" s="5" t="s">
        <v>6</v>
      </c>
      <c r="D12" s="5">
        <f>D10</f>
        <v>889.9</v>
      </c>
      <c r="E12" s="5" t="s">
        <v>7</v>
      </c>
      <c r="F12" s="5">
        <f>F10</f>
        <v>50.1</v>
      </c>
      <c r="G12" s="5" t="s">
        <v>8</v>
      </c>
      <c r="H12" s="5">
        <f>B12/D12*F12</f>
        <v>63855.29757613215</v>
      </c>
    </row>
    <row r="13" spans="1:9" ht="20.25" x14ac:dyDescent="0.25">
      <c r="A13" s="2" t="s">
        <v>16</v>
      </c>
    </row>
    <row r="14" spans="1:9" ht="20.25" x14ac:dyDescent="0.25">
      <c r="A14" s="2"/>
      <c r="B14" s="15">
        <v>583839.54</v>
      </c>
      <c r="C14" s="5" t="s">
        <v>6</v>
      </c>
      <c r="D14" s="5">
        <f>D12</f>
        <v>889.9</v>
      </c>
      <c r="E14" s="5" t="s">
        <v>7</v>
      </c>
      <c r="F14" s="5">
        <f>F12</f>
        <v>50.1</v>
      </c>
      <c r="G14" s="5" t="s">
        <v>8</v>
      </c>
      <c r="H14" s="5">
        <f>B14/D14*F14</f>
        <v>32869.267281717053</v>
      </c>
      <c r="I14" s="5"/>
    </row>
    <row r="15" spans="1:9" ht="20.25" x14ac:dyDescent="0.25">
      <c r="A15" s="2" t="s">
        <v>17</v>
      </c>
      <c r="I15" s="5"/>
    </row>
    <row r="16" spans="1:9" ht="20.25" x14ac:dyDescent="0.25">
      <c r="A16" s="2"/>
      <c r="B16" s="15">
        <v>21816.04</v>
      </c>
      <c r="C16" s="5" t="s">
        <v>6</v>
      </c>
      <c r="D16" s="5">
        <f>D14</f>
        <v>889.9</v>
      </c>
      <c r="E16" s="5" t="s">
        <v>7</v>
      </c>
      <c r="F16" s="5">
        <f>F14</f>
        <v>50.1</v>
      </c>
      <c r="G16" s="5" t="s">
        <v>8</v>
      </c>
      <c r="H16" s="5">
        <f>B16/D16*F16</f>
        <v>1228.209466232161</v>
      </c>
      <c r="I16" s="5"/>
    </row>
    <row r="17" spans="1:16" ht="20.25" x14ac:dyDescent="0.25">
      <c r="A17" s="2" t="s">
        <v>18</v>
      </c>
      <c r="H17" s="5">
        <v>3294.42</v>
      </c>
    </row>
    <row r="18" spans="1:16" ht="10.5" customHeight="1" x14ac:dyDescent="0.25">
      <c r="A18" s="2"/>
      <c r="H18" s="9"/>
    </row>
    <row r="19" spans="1:16" ht="20.25" x14ac:dyDescent="0.25">
      <c r="A19" s="2" t="s">
        <v>9</v>
      </c>
      <c r="H19" s="5">
        <f>SUM(H8:H17)</f>
        <v>156445.27608045851</v>
      </c>
    </row>
    <row r="20" spans="1:16" ht="20.25" x14ac:dyDescent="0.25">
      <c r="A20" s="2" t="s">
        <v>10</v>
      </c>
      <c r="H20" s="5">
        <f>H19*15%</f>
        <v>23466.791412068775</v>
      </c>
    </row>
    <row r="21" spans="1:16" ht="20.25" x14ac:dyDescent="0.25">
      <c r="A21" s="2" t="s">
        <v>14</v>
      </c>
      <c r="H21" s="5">
        <f>H19+H20</f>
        <v>179912.06749252728</v>
      </c>
      <c r="M21" s="4">
        <f>H21</f>
        <v>179912.06749252728</v>
      </c>
      <c r="N21">
        <v>366</v>
      </c>
      <c r="O21">
        <f>M21/N21</f>
        <v>491.56302593586685</v>
      </c>
      <c r="P21">
        <f>M21/N21/O21</f>
        <v>1</v>
      </c>
    </row>
    <row r="22" spans="1:16" ht="20.25" x14ac:dyDescent="0.25">
      <c r="A22" s="8" t="s">
        <v>4</v>
      </c>
      <c r="N22">
        <f>M21/N21</f>
        <v>491.56302593586685</v>
      </c>
      <c r="O22">
        <v>0.37</v>
      </c>
      <c r="P22">
        <f>N22/O22</f>
        <v>1328.548718745586</v>
      </c>
    </row>
    <row r="23" spans="1:16" ht="20.25" x14ac:dyDescent="0.25">
      <c r="A23" s="2" t="s">
        <v>29</v>
      </c>
      <c r="M23">
        <f>M21/N21/P22</f>
        <v>0.37</v>
      </c>
      <c r="P23">
        <v>10</v>
      </c>
    </row>
    <row r="24" spans="1:16" ht="20.25" x14ac:dyDescent="0.25">
      <c r="A24" s="20" t="s">
        <v>30</v>
      </c>
      <c r="B24" s="20"/>
      <c r="C24" s="20"/>
      <c r="D24" s="20"/>
      <c r="E24" s="20"/>
      <c r="F24" s="20"/>
      <c r="G24" s="20"/>
      <c r="H24" s="10">
        <f>H21/366/0.477</f>
        <v>1030.5304526957377</v>
      </c>
      <c r="P24">
        <f>P22/P23</f>
        <v>132.8548718745586</v>
      </c>
    </row>
    <row r="25" spans="1:16" ht="20.25" x14ac:dyDescent="0.25">
      <c r="A25" s="11"/>
      <c r="B25" s="12"/>
      <c r="C25" s="13"/>
      <c r="D25" s="13"/>
      <c r="E25" s="13"/>
      <c r="F25" s="18" t="s">
        <v>20</v>
      </c>
      <c r="G25" s="13"/>
      <c r="H25" s="10">
        <f>H24*7%</f>
        <v>72.137131688701643</v>
      </c>
      <c r="M25">
        <f>P22/10.6%</f>
        <v>12533.478478731944</v>
      </c>
    </row>
    <row r="26" spans="1:16" ht="20.25" x14ac:dyDescent="0.25">
      <c r="A26" s="2"/>
      <c r="F26" s="6" t="s">
        <v>11</v>
      </c>
      <c r="H26" s="7">
        <f>H25+H24</f>
        <v>1102.6675843844394</v>
      </c>
    </row>
    <row r="27" spans="1:16" ht="20.25" x14ac:dyDescent="0.25">
      <c r="A27" s="2"/>
      <c r="F27" s="6"/>
      <c r="H27" s="7"/>
    </row>
    <row r="28" spans="1:16" ht="20.25" x14ac:dyDescent="0.25">
      <c r="A28" s="2"/>
    </row>
    <row r="29" spans="1:16" ht="20.25" x14ac:dyDescent="0.25">
      <c r="A29" s="2" t="s">
        <v>12</v>
      </c>
      <c r="H29" s="6" t="s">
        <v>21</v>
      </c>
    </row>
    <row r="30" spans="1:16" ht="20.25" x14ac:dyDescent="0.25">
      <c r="A30" s="2"/>
      <c r="H30" s="6"/>
    </row>
    <row r="31" spans="1:16" ht="20.25" x14ac:dyDescent="0.25">
      <c r="A31" s="2" t="s">
        <v>13</v>
      </c>
      <c r="H31" s="6" t="s">
        <v>28</v>
      </c>
    </row>
    <row r="32" spans="1:16" ht="15.75" x14ac:dyDescent="0.25">
      <c r="A32" s="3"/>
    </row>
  </sheetData>
  <mergeCells count="6">
    <mergeCell ref="A1:H1"/>
    <mergeCell ref="A2:H2"/>
    <mergeCell ref="A3:H3"/>
    <mergeCell ref="A4:H4"/>
    <mergeCell ref="A5:H5"/>
    <mergeCell ref="A24:G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Лист1 (2024 серпень)</vt:lpstr>
      <vt:lpstr>Лист1 (2024 серпень) (2)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user-tmr</cp:lastModifiedBy>
  <cp:lastPrinted>2024-08-15T11:08:27Z</cp:lastPrinted>
  <dcterms:created xsi:type="dcterms:W3CDTF">2019-08-21T06:04:33Z</dcterms:created>
  <dcterms:modified xsi:type="dcterms:W3CDTF">2024-08-15T11:08:28Z</dcterms:modified>
</cp:coreProperties>
</file>