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4\20.08.2024\Елегія\"/>
    </mc:Choice>
  </mc:AlternateContent>
  <bookViews>
    <workbookView xWindow="-120" yWindow="-120" windowWidth="29040" windowHeight="15840" activeTab="2"/>
  </bookViews>
  <sheets>
    <sheet name="Лист1" sheetId="1" r:id="rId1"/>
    <sheet name="2021" sheetId="2" r:id="rId2"/>
    <sheet name="2024 08" sheetId="3" r:id="rId3"/>
  </sheets>
  <calcPr calcId="18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" i="3" l="1"/>
  <c r="C12" i="3" l="1"/>
  <c r="E12" i="3" s="1"/>
  <c r="D10" i="3"/>
  <c r="C10" i="3"/>
  <c r="C8" i="3"/>
  <c r="D8" i="3" s="1"/>
  <c r="C6" i="3"/>
  <c r="C14" i="3" s="1"/>
  <c r="F5" i="3"/>
  <c r="E8" i="3" l="1"/>
  <c r="D12" i="3"/>
  <c r="E6" i="3"/>
  <c r="E14" i="3" s="1"/>
  <c r="C8" i="1"/>
  <c r="D10" i="1"/>
  <c r="C12" i="1"/>
  <c r="C10" i="1"/>
  <c r="C6" i="1"/>
  <c r="D14" i="3" l="1"/>
  <c r="D10" i="2"/>
  <c r="C8" i="2"/>
  <c r="C6" i="2"/>
  <c r="E6" i="2" s="1"/>
  <c r="H12" i="2" l="1"/>
  <c r="D8" i="2" l="1"/>
  <c r="F12" i="2"/>
  <c r="G12" i="2"/>
  <c r="I5" i="2"/>
  <c r="D12" i="2" l="1"/>
  <c r="F5" i="1"/>
  <c r="D12" i="1" l="1"/>
  <c r="D6" i="1"/>
  <c r="E8" i="1"/>
  <c r="D8" i="1"/>
  <c r="E12" i="2"/>
  <c r="E12" i="1" l="1"/>
  <c r="E6" i="1"/>
  <c r="D14" i="1"/>
  <c r="C14" i="1"/>
  <c r="E14" i="1" l="1"/>
</calcChain>
</file>

<file path=xl/sharedStrings.xml><?xml version="1.0" encoding="utf-8"?>
<sst xmlns="http://schemas.openxmlformats.org/spreadsheetml/2006/main" count="58" uniqueCount="28">
  <si>
    <t>Додаток №4</t>
  </si>
  <si>
    <t>Адміністративні витрати</t>
  </si>
  <si>
    <t xml:space="preserve">                           </t>
  </si>
  <si>
    <t>Директор ДП «Елегія»                                  Шереверя Ю.В.</t>
  </si>
  <si>
    <t xml:space="preserve"> 550,00х12 міс.   </t>
  </si>
  <si>
    <t xml:space="preserve">Поштові послуги                                     </t>
  </si>
  <si>
    <t xml:space="preserve">Послуги банку               260,00 х12 міс.                              </t>
  </si>
  <si>
    <t xml:space="preserve">           Разом:                                                                         </t>
  </si>
  <si>
    <t xml:space="preserve">Гол. бухгалтер                                                  Вірьовка Н.Є.                 </t>
  </si>
  <si>
    <r>
      <t xml:space="preserve">Канцтовари, бланки                                </t>
    </r>
    <r>
      <rPr>
        <u/>
        <sz val="14"/>
        <color theme="1"/>
        <rFont val="Times New Roman"/>
        <family val="1"/>
        <charset val="204"/>
      </rPr>
      <t xml:space="preserve">   </t>
    </r>
  </si>
  <si>
    <t>Розподіл витрат</t>
  </si>
  <si>
    <t>готель</t>
  </si>
  <si>
    <t>2-поверх кімнати по найму</t>
  </si>
  <si>
    <t>S загальна кв.м</t>
  </si>
  <si>
    <t>Разом</t>
  </si>
  <si>
    <t>кухня</t>
  </si>
  <si>
    <t>обідня зала</t>
  </si>
  <si>
    <t>трен.зал</t>
  </si>
  <si>
    <t>628,00*12 міс.</t>
  </si>
  <si>
    <t xml:space="preserve">   180,00х12 міс.   </t>
  </si>
  <si>
    <t>880,00*12 міс.</t>
  </si>
  <si>
    <t xml:space="preserve">   200,00х12 міс.   </t>
  </si>
  <si>
    <t xml:space="preserve"> 750,00х12 міс.   </t>
  </si>
  <si>
    <t>Послуги по еквайрингу</t>
  </si>
  <si>
    <t>400*12 міс.</t>
  </si>
  <si>
    <t>Директор ДП «Елегія»                                  Огризко Н.В.</t>
  </si>
  <si>
    <t>Гол. бухгалтер                                              Мозуль Т.Г.</t>
  </si>
  <si>
    <t>Гол. бухгалтер                                              Яковлєва І.О.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</si>
</sst>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4" xfId="0" applyFont="1" applyBorder="1" applyAlignment="1">
      <alignment horizontal="center"/>
    </xf>
    <xf numFmtId="0" fontId="0" fillId="0" borderId="4" xfId="0" applyBorder="1"/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2" fontId="1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0" fillId="0" borderId="11" xfId="0" applyBorder="1"/>
    <xf numFmtId="2" fontId="1" fillId="0" borderId="12" xfId="0" applyNumberFormat="1" applyFont="1" applyBorder="1" applyAlignment="1">
      <alignment horizontal="center" vertical="center"/>
    </xf>
    <xf numFmtId="2" fontId="0" fillId="0" borderId="0" xfId="0" applyNumberFormat="1"/>
    <xf numFmtId="0" fontId="1" fillId="0" borderId="8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21" xfId="0" applyBorder="1"/>
    <xf numFmtId="2" fontId="1" fillId="0" borderId="2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2" fontId="1" fillId="0" borderId="20" xfId="0" applyNumberFormat="1" applyFont="1" applyBorder="1" applyAlignment="1">
      <alignment horizontal="center"/>
    </xf>
    <xf numFmtId="2" fontId="1" fillId="0" borderId="20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4" fillId="0" borderId="2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6" sqref="D6"/>
    </sheetView>
  </sheetViews>
  <sheetFormatPr defaultRowHeight="15" x14ac:dyDescent="0.25"/>
  <cols>
    <col min="1" max="1" width="20.28515625" customWidth="1"/>
    <col min="2" max="2" width="19.140625" customWidth="1"/>
    <col min="3" max="3" width="15.140625" style="14" customWidth="1"/>
    <col min="4" max="4" width="10.7109375" customWidth="1"/>
    <col min="5" max="5" width="12.28515625" customWidth="1"/>
  </cols>
  <sheetData>
    <row r="1" spans="1:6" ht="15.75" thickBot="1" x14ac:dyDescent="0.3"/>
    <row r="2" spans="1:6" ht="19.5" thickBot="1" x14ac:dyDescent="0.3">
      <c r="A2" s="41" t="s">
        <v>0</v>
      </c>
      <c r="B2" s="41"/>
      <c r="C2" s="41"/>
      <c r="D2" s="37" t="s">
        <v>10</v>
      </c>
      <c r="E2" s="38"/>
    </row>
    <row r="3" spans="1:6" ht="57" customHeight="1" thickBot="1" x14ac:dyDescent="0.3">
      <c r="A3" s="41" t="s">
        <v>1</v>
      </c>
      <c r="B3" s="41"/>
      <c r="C3" s="41"/>
      <c r="D3" s="16" t="s">
        <v>11</v>
      </c>
      <c r="E3" s="17" t="s">
        <v>12</v>
      </c>
    </row>
    <row r="4" spans="1:6" ht="19.5" thickBot="1" x14ac:dyDescent="0.3">
      <c r="A4" s="2"/>
      <c r="D4" s="39" t="s">
        <v>13</v>
      </c>
      <c r="E4" s="40"/>
      <c r="F4" s="18" t="s">
        <v>14</v>
      </c>
    </row>
    <row r="5" spans="1:6" ht="19.5" thickBot="1" x14ac:dyDescent="0.3">
      <c r="A5" s="1"/>
      <c r="D5" s="19">
        <v>1449.9</v>
      </c>
      <c r="E5" s="20">
        <v>413.6</v>
      </c>
      <c r="F5" s="20">
        <f>D5+E5</f>
        <v>1863.5</v>
      </c>
    </row>
    <row r="6" spans="1:6" ht="18.75" x14ac:dyDescent="0.3">
      <c r="A6" s="6" t="s">
        <v>6</v>
      </c>
      <c r="B6" s="7" t="s">
        <v>20</v>
      </c>
      <c r="C6" s="8">
        <f>880*12</f>
        <v>10560</v>
      </c>
      <c r="D6" s="24">
        <f>C6*D5/F5</f>
        <v>8216.2296753420997</v>
      </c>
      <c r="E6" s="21">
        <f>C6*E5/F5</f>
        <v>2343.7703246579017</v>
      </c>
    </row>
    <row r="7" spans="1:6" ht="18.75" x14ac:dyDescent="0.3">
      <c r="A7" s="9" t="s">
        <v>2</v>
      </c>
      <c r="B7" s="4"/>
      <c r="C7" s="10"/>
      <c r="D7" s="25"/>
      <c r="E7" s="22"/>
    </row>
    <row r="8" spans="1:6" ht="37.5" x14ac:dyDescent="0.3">
      <c r="A8" s="34" t="s">
        <v>23</v>
      </c>
      <c r="B8" s="4" t="s">
        <v>24</v>
      </c>
      <c r="C8" s="10">
        <f>400*12</f>
        <v>4800</v>
      </c>
      <c r="D8" s="32">
        <f>C8/F5*D5</f>
        <v>3734.6498524282269</v>
      </c>
      <c r="E8" s="22">
        <f>C8/F5*E5</f>
        <v>1065.3501475717737</v>
      </c>
    </row>
    <row r="9" spans="1:6" ht="18.75" x14ac:dyDescent="0.3">
      <c r="A9" s="9"/>
      <c r="B9" s="4"/>
      <c r="C9" s="10"/>
      <c r="D9" s="25"/>
      <c r="E9" s="22"/>
    </row>
    <row r="10" spans="1:6" ht="18.75" x14ac:dyDescent="0.3">
      <c r="A10" s="9" t="s">
        <v>5</v>
      </c>
      <c r="B10" s="4" t="s">
        <v>21</v>
      </c>
      <c r="C10" s="10">
        <f>200*12</f>
        <v>2400</v>
      </c>
      <c r="D10" s="32">
        <f>C10</f>
        <v>2400</v>
      </c>
      <c r="E10" s="22"/>
    </row>
    <row r="11" spans="1:6" ht="18.75" x14ac:dyDescent="0.3">
      <c r="A11" s="9"/>
      <c r="B11" s="4"/>
      <c r="C11" s="10"/>
      <c r="D11" s="25"/>
      <c r="E11" s="22"/>
    </row>
    <row r="12" spans="1:6" ht="31.15" customHeight="1" x14ac:dyDescent="0.3">
      <c r="A12" s="15" t="s">
        <v>9</v>
      </c>
      <c r="B12" s="4" t="s">
        <v>22</v>
      </c>
      <c r="C12" s="10">
        <f>750*12</f>
        <v>9000</v>
      </c>
      <c r="D12" s="33">
        <f>C12*D5/F5</f>
        <v>7002.4684733029244</v>
      </c>
      <c r="E12" s="22">
        <f>C12*E5/F5</f>
        <v>1997.5315266970754</v>
      </c>
    </row>
    <row r="13" spans="1:6" ht="18.75" x14ac:dyDescent="0.25">
      <c r="A13" s="9"/>
      <c r="B13" s="5"/>
      <c r="C13" s="10"/>
      <c r="D13" s="26"/>
    </row>
    <row r="14" spans="1:6" ht="19.5" thickBot="1" x14ac:dyDescent="0.3">
      <c r="A14" s="11" t="s">
        <v>7</v>
      </c>
      <c r="B14" s="12"/>
      <c r="C14" s="13">
        <f>SUM(C6:C13)</f>
        <v>26760</v>
      </c>
      <c r="D14" s="27">
        <f t="shared" ref="D14:E14" si="0">SUM(D6:D13)</f>
        <v>21353.348001073253</v>
      </c>
      <c r="E14" s="23">
        <f t="shared" si="0"/>
        <v>5406.6519989267508</v>
      </c>
    </row>
    <row r="15" spans="1:6" ht="18.75" x14ac:dyDescent="0.25">
      <c r="A15" s="1"/>
    </row>
    <row r="19" spans="1:1" ht="20.25" x14ac:dyDescent="0.25">
      <c r="A19" s="3" t="s">
        <v>25</v>
      </c>
    </row>
    <row r="20" spans="1:1" ht="20.25" x14ac:dyDescent="0.25">
      <c r="A20" s="3"/>
    </row>
    <row r="21" spans="1:1" ht="20.25" x14ac:dyDescent="0.25">
      <c r="A21" s="3" t="s">
        <v>26</v>
      </c>
    </row>
    <row r="22" spans="1:1" ht="18.75" x14ac:dyDescent="0.25">
      <c r="A22" s="1"/>
    </row>
  </sheetData>
  <mergeCells count="4">
    <mergeCell ref="D2:E2"/>
    <mergeCell ref="D4:E4"/>
    <mergeCell ref="A2:C2"/>
    <mergeCell ref="A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D24" sqref="D24"/>
    </sheetView>
  </sheetViews>
  <sheetFormatPr defaultRowHeight="15" x14ac:dyDescent="0.25"/>
  <cols>
    <col min="1" max="1" width="21" customWidth="1"/>
    <col min="2" max="2" width="19.140625" customWidth="1"/>
    <col min="3" max="3" width="15.140625" style="14" customWidth="1"/>
    <col min="4" max="4" width="10.7109375" customWidth="1"/>
    <col min="5" max="8" width="12.28515625" customWidth="1"/>
  </cols>
  <sheetData>
    <row r="1" spans="1:9" ht="15.75" thickBot="1" x14ac:dyDescent="0.3"/>
    <row r="2" spans="1:9" ht="19.5" thickBot="1" x14ac:dyDescent="0.3">
      <c r="A2" s="41" t="s">
        <v>0</v>
      </c>
      <c r="B2" s="41"/>
      <c r="C2" s="41"/>
      <c r="D2" s="37" t="s">
        <v>10</v>
      </c>
      <c r="E2" s="42"/>
      <c r="F2" s="42"/>
      <c r="G2" s="42"/>
      <c r="H2" s="38"/>
    </row>
    <row r="3" spans="1:9" ht="57" customHeight="1" thickBot="1" x14ac:dyDescent="0.3">
      <c r="A3" s="41" t="s">
        <v>1</v>
      </c>
      <c r="B3" s="41"/>
      <c r="C3" s="41"/>
      <c r="D3" s="30" t="s">
        <v>11</v>
      </c>
      <c r="E3" s="31" t="s">
        <v>12</v>
      </c>
      <c r="F3" s="31" t="s">
        <v>15</v>
      </c>
      <c r="G3" s="31" t="s">
        <v>16</v>
      </c>
      <c r="H3" s="31" t="s">
        <v>17</v>
      </c>
    </row>
    <row r="4" spans="1:9" ht="19.5" customHeight="1" thickBot="1" x14ac:dyDescent="0.3">
      <c r="A4" s="29"/>
      <c r="D4" s="39" t="s">
        <v>13</v>
      </c>
      <c r="E4" s="43"/>
      <c r="F4" s="43"/>
      <c r="G4" s="43"/>
      <c r="H4" s="40"/>
      <c r="I4" s="28" t="s">
        <v>14</v>
      </c>
    </row>
    <row r="5" spans="1:9" ht="19.5" thickBot="1" x14ac:dyDescent="0.3">
      <c r="A5" s="1"/>
      <c r="D5" s="19">
        <v>1207.9000000000001</v>
      </c>
      <c r="E5" s="20">
        <v>413.6</v>
      </c>
      <c r="F5" s="20">
        <v>23.2</v>
      </c>
      <c r="G5" s="20">
        <v>93.2</v>
      </c>
      <c r="H5" s="20">
        <v>125.7</v>
      </c>
      <c r="I5" s="20">
        <f>SUM(D5:H5)</f>
        <v>1863.6000000000001</v>
      </c>
    </row>
    <row r="6" spans="1:9" ht="18.75" x14ac:dyDescent="0.3">
      <c r="A6" s="6" t="s">
        <v>6</v>
      </c>
      <c r="B6" s="7" t="s">
        <v>18</v>
      </c>
      <c r="C6" s="8">
        <f>628*12</f>
        <v>7536</v>
      </c>
      <c r="D6" s="24">
        <v>2322.9899999999998</v>
      </c>
      <c r="E6" s="21">
        <f>C6*10%</f>
        <v>753.6</v>
      </c>
      <c r="F6" s="21"/>
      <c r="G6" s="21"/>
      <c r="H6" s="21"/>
    </row>
    <row r="7" spans="1:9" ht="18.75" x14ac:dyDescent="0.3">
      <c r="A7" s="9" t="s">
        <v>2</v>
      </c>
      <c r="B7" s="4"/>
      <c r="C7" s="10"/>
      <c r="D7" s="25"/>
      <c r="E7" s="22"/>
      <c r="F7" s="22"/>
      <c r="G7" s="22"/>
      <c r="H7" s="22"/>
    </row>
    <row r="8" spans="1:9" ht="18.75" x14ac:dyDescent="0.3">
      <c r="A8" s="9" t="s">
        <v>5</v>
      </c>
      <c r="B8" s="4" t="s">
        <v>19</v>
      </c>
      <c r="C8" s="10">
        <f>180*12</f>
        <v>2160</v>
      </c>
      <c r="D8" s="32">
        <f>C8</f>
        <v>2160</v>
      </c>
      <c r="E8" s="22"/>
      <c r="F8" s="22"/>
      <c r="G8" s="22"/>
      <c r="H8" s="22"/>
    </row>
    <row r="9" spans="1:9" ht="18.75" x14ac:dyDescent="0.3">
      <c r="A9" s="9"/>
      <c r="B9" s="4"/>
      <c r="C9" s="10"/>
      <c r="D9" s="25"/>
      <c r="E9" s="22"/>
      <c r="F9" s="22"/>
      <c r="G9" s="22"/>
      <c r="H9" s="22"/>
    </row>
    <row r="10" spans="1:9" ht="37.5" x14ac:dyDescent="0.3">
      <c r="A10" s="15" t="s">
        <v>9</v>
      </c>
      <c r="B10" s="4" t="s">
        <v>4</v>
      </c>
      <c r="C10" s="10">
        <v>6600</v>
      </c>
      <c r="D10" s="22">
        <f>4839.6-H10</f>
        <v>4789.6000000000004</v>
      </c>
      <c r="E10" s="22">
        <v>1660.4</v>
      </c>
      <c r="F10" s="22">
        <v>50</v>
      </c>
      <c r="G10" s="22">
        <v>50</v>
      </c>
      <c r="H10" s="22">
        <v>50</v>
      </c>
    </row>
    <row r="11" spans="1:9" ht="18.75" x14ac:dyDescent="0.25">
      <c r="A11" s="9"/>
      <c r="B11" s="5"/>
      <c r="C11" s="10"/>
      <c r="D11" s="26"/>
    </row>
    <row r="12" spans="1:9" ht="19.5" thickBot="1" x14ac:dyDescent="0.3">
      <c r="A12" s="11" t="s">
        <v>7</v>
      </c>
      <c r="B12" s="12"/>
      <c r="C12" s="13">
        <v>11160</v>
      </c>
      <c r="D12" s="27">
        <f>SUM(D6:D11)</f>
        <v>9272.59</v>
      </c>
      <c r="E12" s="23">
        <f t="shared" ref="E12:G12" si="0">SUM(E6:E11)</f>
        <v>2414</v>
      </c>
      <c r="F12" s="23">
        <f t="shared" si="0"/>
        <v>50</v>
      </c>
      <c r="G12" s="23">
        <f t="shared" si="0"/>
        <v>50</v>
      </c>
      <c r="H12" s="23">
        <f>SUM(H6:H11)</f>
        <v>50</v>
      </c>
    </row>
    <row r="13" spans="1:9" ht="18.75" x14ac:dyDescent="0.25">
      <c r="A13" s="1"/>
    </row>
    <row r="17" spans="1:1" ht="20.25" x14ac:dyDescent="0.25">
      <c r="A17" s="3" t="s">
        <v>3</v>
      </c>
    </row>
    <row r="18" spans="1:1" ht="20.25" x14ac:dyDescent="0.25">
      <c r="A18" s="3"/>
    </row>
    <row r="19" spans="1:1" ht="20.25" x14ac:dyDescent="0.25">
      <c r="A19" s="3" t="s">
        <v>8</v>
      </c>
    </row>
    <row r="20" spans="1:1" ht="18.75" x14ac:dyDescent="0.25">
      <c r="A20" s="1"/>
    </row>
  </sheetData>
  <mergeCells count="4">
    <mergeCell ref="A2:C2"/>
    <mergeCell ref="A3:C3"/>
    <mergeCell ref="D2:H2"/>
    <mergeCell ref="D4:H4"/>
  </mergeCells>
  <pageMargins left="0.70866141732283472" right="0.31496062992125984" top="0.74803149606299213" bottom="0.74803149606299213" header="0.31496062992125984" footer="0.31496062992125984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topLeftCell="A4" workbookViewId="0">
      <selection activeCell="E11" sqref="E11"/>
    </sheetView>
  </sheetViews>
  <sheetFormatPr defaultRowHeight="15" x14ac:dyDescent="0.25"/>
  <cols>
    <col min="1" max="1" width="20.28515625" customWidth="1"/>
    <col min="2" max="2" width="19.140625" customWidth="1"/>
    <col min="3" max="3" width="15.140625" style="14" customWidth="1"/>
    <col min="4" max="4" width="10.7109375" customWidth="1"/>
    <col min="5" max="5" width="12.28515625" customWidth="1"/>
  </cols>
  <sheetData>
    <row r="1" spans="1:6" ht="15.75" thickBot="1" x14ac:dyDescent="0.3"/>
    <row r="2" spans="1:6" ht="19.5" thickBot="1" x14ac:dyDescent="0.3">
      <c r="A2" s="41" t="s">
        <v>0</v>
      </c>
      <c r="B2" s="41"/>
      <c r="C2" s="41"/>
      <c r="D2" s="37" t="s">
        <v>10</v>
      </c>
      <c r="E2" s="38"/>
    </row>
    <row r="3" spans="1:6" ht="57" customHeight="1" thickBot="1" x14ac:dyDescent="0.3">
      <c r="A3" s="41" t="s">
        <v>1</v>
      </c>
      <c r="B3" s="41"/>
      <c r="C3" s="41"/>
      <c r="D3" s="16" t="s">
        <v>11</v>
      </c>
      <c r="E3" s="17" t="s">
        <v>12</v>
      </c>
    </row>
    <row r="4" spans="1:6" ht="19.5" thickBot="1" x14ac:dyDescent="0.3">
      <c r="A4" s="36"/>
      <c r="D4" s="39" t="s">
        <v>13</v>
      </c>
      <c r="E4" s="40"/>
      <c r="F4" s="35" t="s">
        <v>14</v>
      </c>
    </row>
    <row r="5" spans="1:6" ht="19.5" thickBot="1" x14ac:dyDescent="0.3">
      <c r="A5" s="1"/>
      <c r="D5" s="19">
        <v>1624.3</v>
      </c>
      <c r="E5" s="20">
        <v>413.6</v>
      </c>
      <c r="F5" s="20">
        <f>D5+E5</f>
        <v>2037.9</v>
      </c>
    </row>
    <row r="6" spans="1:6" ht="18.75" x14ac:dyDescent="0.3">
      <c r="A6" s="6" t="s">
        <v>6</v>
      </c>
      <c r="B6" s="7" t="s">
        <v>20</v>
      </c>
      <c r="C6" s="8">
        <f>880*12</f>
        <v>10560</v>
      </c>
      <c r="D6" s="24">
        <f>C6*D5/F5</f>
        <v>8416.8055351096718</v>
      </c>
      <c r="E6" s="21">
        <f>C6*E5/F5</f>
        <v>2143.1944648903282</v>
      </c>
    </row>
    <row r="7" spans="1:6" ht="18.75" x14ac:dyDescent="0.3">
      <c r="A7" s="9" t="s">
        <v>2</v>
      </c>
      <c r="B7" s="4"/>
      <c r="C7" s="10"/>
      <c r="D7" s="25"/>
      <c r="E7" s="22"/>
    </row>
    <row r="8" spans="1:6" ht="37.5" x14ac:dyDescent="0.3">
      <c r="A8" s="34" t="s">
        <v>23</v>
      </c>
      <c r="B8" s="4" t="s">
        <v>24</v>
      </c>
      <c r="C8" s="10">
        <f>400*12</f>
        <v>4800</v>
      </c>
      <c r="D8" s="32">
        <f>C8/F5*D5</f>
        <v>3825.8206977771233</v>
      </c>
      <c r="E8" s="22">
        <f>C8/F5*E5</f>
        <v>974.17930222287646</v>
      </c>
    </row>
    <row r="9" spans="1:6" ht="18.75" x14ac:dyDescent="0.3">
      <c r="A9" s="9"/>
      <c r="B9" s="4"/>
      <c r="C9" s="10"/>
      <c r="D9" s="25"/>
      <c r="E9" s="22"/>
    </row>
    <row r="10" spans="1:6" ht="18.75" x14ac:dyDescent="0.3">
      <c r="A10" s="9" t="s">
        <v>5</v>
      </c>
      <c r="B10" s="4" t="s">
        <v>21</v>
      </c>
      <c r="C10" s="10">
        <f>200*12</f>
        <v>2400</v>
      </c>
      <c r="D10" s="32">
        <f>C10</f>
        <v>2400</v>
      </c>
      <c r="E10" s="22"/>
    </row>
    <row r="11" spans="1:6" ht="18.75" x14ac:dyDescent="0.3">
      <c r="A11" s="9"/>
      <c r="B11" s="4"/>
      <c r="C11" s="10"/>
      <c r="D11" s="25"/>
      <c r="E11" s="22"/>
    </row>
    <row r="12" spans="1:6" ht="31.15" customHeight="1" x14ac:dyDescent="0.3">
      <c r="A12" s="15" t="s">
        <v>9</v>
      </c>
      <c r="B12" s="4" t="s">
        <v>22</v>
      </c>
      <c r="C12" s="10">
        <f>750*12</f>
        <v>9000</v>
      </c>
      <c r="D12" s="33">
        <f>C12*D5/F5</f>
        <v>7173.4138083321059</v>
      </c>
      <c r="E12" s="22">
        <f>C12*E5/F5</f>
        <v>1826.5861916678934</v>
      </c>
    </row>
    <row r="13" spans="1:6" ht="18.75" x14ac:dyDescent="0.25">
      <c r="A13" s="9"/>
      <c r="B13" s="5"/>
      <c r="C13" s="10"/>
      <c r="D13" s="26"/>
    </row>
    <row r="14" spans="1:6" ht="19.5" thickBot="1" x14ac:dyDescent="0.3">
      <c r="A14" s="11" t="s">
        <v>7</v>
      </c>
      <c r="B14" s="12"/>
      <c r="C14" s="13">
        <f>SUM(C6:C13)</f>
        <v>26760</v>
      </c>
      <c r="D14" s="27">
        <f t="shared" ref="D14:E14" si="0">SUM(D6:D13)</f>
        <v>21816.040041218901</v>
      </c>
      <c r="E14" s="23">
        <f t="shared" si="0"/>
        <v>4943.9599587810981</v>
      </c>
    </row>
    <row r="15" spans="1:6" ht="18.75" x14ac:dyDescent="0.25">
      <c r="A15" s="1"/>
    </row>
    <row r="19" spans="1:1" ht="20.25" x14ac:dyDescent="0.25">
      <c r="A19" s="3" t="s">
        <v>25</v>
      </c>
    </row>
    <row r="20" spans="1:1" ht="20.25" x14ac:dyDescent="0.25">
      <c r="A20" s="3"/>
    </row>
    <row r="21" spans="1:1" ht="20.25" x14ac:dyDescent="0.25">
      <c r="A21" s="3" t="s">
        <v>27</v>
      </c>
    </row>
    <row r="22" spans="1:1" ht="18.75" x14ac:dyDescent="0.25">
      <c r="A22" s="1"/>
    </row>
  </sheetData>
  <mergeCells count="4">
    <mergeCell ref="A2:C2"/>
    <mergeCell ref="D2:E2"/>
    <mergeCell ref="A3:C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2021</vt:lpstr>
      <vt:lpstr>2024 08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user-tmr</cp:lastModifiedBy>
  <cp:lastPrinted>2024-08-20T12:26:05Z</cp:lastPrinted>
  <dcterms:created xsi:type="dcterms:W3CDTF">2019-10-15T13:00:00Z</dcterms:created>
  <dcterms:modified xsi:type="dcterms:W3CDTF">2024-08-20T12:26:07Z</dcterms:modified>
</cp:coreProperties>
</file>