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4\21.08.2024\Чистовики виконкому від 21.08.2024\561 Звіт про виконання бюджету за півріччя 2024 року\"/>
    </mc:Choice>
  </mc:AlternateContent>
  <bookViews>
    <workbookView xWindow="-120" yWindow="-120" windowWidth="29040" windowHeight="15840" activeTab="1"/>
  </bookViews>
  <sheets>
    <sheet name="доходи" sheetId="19" r:id="rId1"/>
    <sheet name="видатки 1" sheetId="18" r:id="rId2"/>
    <sheet name="Аркуш1" sheetId="20" r:id="rId3"/>
  </sheets>
  <definedNames>
    <definedName name="_xlnm.Print_Titles" localSheetId="1">'видатки 1'!$9:$11</definedName>
    <definedName name="_xlnm.Print_Titles" localSheetId="0">доходи!$6:$8</definedName>
    <definedName name="_xlnm.Print_Area" localSheetId="1">'видатки 1'!$A$1:$L$123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2" i="19" l="1"/>
  <c r="J123" i="19"/>
  <c r="J124" i="19"/>
  <c r="J125" i="19"/>
  <c r="J126" i="19"/>
  <c r="J129" i="19"/>
  <c r="J24" i="19"/>
  <c r="I24" i="19"/>
  <c r="H131" i="19" l="1"/>
  <c r="E131" i="19"/>
  <c r="I129" i="19"/>
  <c r="I131" i="19"/>
  <c r="J131" i="19"/>
  <c r="F130" i="19"/>
  <c r="G130" i="19"/>
  <c r="D130" i="19"/>
  <c r="C130" i="19"/>
  <c r="I130" i="19" l="1"/>
  <c r="J130" i="19"/>
  <c r="H130" i="19"/>
  <c r="K131" i="19"/>
  <c r="E130" i="19"/>
  <c r="K130" i="19" s="1"/>
  <c r="E17" i="18"/>
  <c r="H41" i="18"/>
  <c r="G41" i="18"/>
  <c r="J50" i="18"/>
  <c r="J53" i="18"/>
  <c r="I53" i="18"/>
  <c r="L53" i="18" s="1"/>
  <c r="F53" i="18"/>
  <c r="I34" i="18"/>
  <c r="L34" i="18" s="1"/>
  <c r="I35" i="18"/>
  <c r="L35" i="18" s="1"/>
  <c r="F34" i="18"/>
  <c r="F35" i="18"/>
  <c r="E12" i="18"/>
  <c r="G17" i="18"/>
  <c r="E41" i="18"/>
  <c r="D41" i="18"/>
  <c r="D17" i="18"/>
  <c r="I104" i="19" l="1"/>
  <c r="I105" i="19"/>
  <c r="I83" i="19"/>
  <c r="I84" i="19"/>
  <c r="I85" i="19"/>
  <c r="I86" i="19"/>
  <c r="J86" i="19"/>
  <c r="F109" i="19" l="1"/>
  <c r="G109" i="19"/>
  <c r="D109" i="19"/>
  <c r="I126" i="19"/>
  <c r="H126" i="19"/>
  <c r="K126" i="19" s="1"/>
  <c r="E126" i="19"/>
  <c r="K50" i="18" l="1"/>
  <c r="K47" i="18"/>
  <c r="H17" i="18" l="1"/>
  <c r="K32" i="18"/>
  <c r="J31" i="18"/>
  <c r="J32" i="18"/>
  <c r="I32" i="18"/>
  <c r="F32" i="18"/>
  <c r="L32" i="18" l="1"/>
  <c r="H111" i="18"/>
  <c r="G111" i="18"/>
  <c r="E111" i="18"/>
  <c r="D111" i="18"/>
  <c r="J33" i="18"/>
  <c r="I81" i="19" l="1"/>
  <c r="I82" i="19"/>
  <c r="F11" i="19"/>
  <c r="I16" i="19"/>
  <c r="J16" i="19"/>
  <c r="H16" i="19"/>
  <c r="E16" i="19"/>
  <c r="D60" i="19"/>
  <c r="F60" i="19"/>
  <c r="G60" i="19"/>
  <c r="C60" i="19"/>
  <c r="K16" i="19" l="1"/>
  <c r="E74" i="18"/>
  <c r="K91" i="18"/>
  <c r="I91" i="18"/>
  <c r="F91" i="18"/>
  <c r="L91" i="18" l="1"/>
  <c r="J108" i="18"/>
  <c r="K108" i="18"/>
  <c r="J104" i="18"/>
  <c r="K104" i="18"/>
  <c r="J105" i="18"/>
  <c r="K105" i="18"/>
  <c r="G128" i="19"/>
  <c r="F128" i="19"/>
  <c r="D128" i="19"/>
  <c r="C128" i="19"/>
  <c r="E129" i="19"/>
  <c r="H129" i="19"/>
  <c r="H95" i="19"/>
  <c r="H96" i="19"/>
  <c r="H99" i="19"/>
  <c r="F98" i="19"/>
  <c r="J98" i="19"/>
  <c r="I99" i="19"/>
  <c r="J99" i="19"/>
  <c r="E99" i="19"/>
  <c r="C98" i="19"/>
  <c r="E98" i="19" s="1"/>
  <c r="E64" i="18"/>
  <c r="K68" i="18"/>
  <c r="J68" i="18"/>
  <c r="I68" i="18"/>
  <c r="F68" i="18"/>
  <c r="I50" i="18"/>
  <c r="L50" i="18" s="1"/>
  <c r="F50" i="18"/>
  <c r="J109" i="18"/>
  <c r="I109" i="18"/>
  <c r="E100" i="18"/>
  <c r="G100" i="18"/>
  <c r="H100" i="18"/>
  <c r="F109" i="18"/>
  <c r="D100" i="18"/>
  <c r="K110" i="18"/>
  <c r="J110" i="18"/>
  <c r="I110" i="18"/>
  <c r="F110" i="18"/>
  <c r="H76" i="19"/>
  <c r="I76" i="19"/>
  <c r="I31" i="19"/>
  <c r="J31" i="19"/>
  <c r="I32" i="19"/>
  <c r="J32" i="19"/>
  <c r="H32" i="19"/>
  <c r="H31" i="19"/>
  <c r="D30" i="19"/>
  <c r="F30" i="19"/>
  <c r="G30" i="19"/>
  <c r="E31" i="19"/>
  <c r="E32" i="19"/>
  <c r="C30" i="19"/>
  <c r="J79" i="18"/>
  <c r="I79" i="18"/>
  <c r="K79" i="18"/>
  <c r="F79" i="18"/>
  <c r="I86" i="18"/>
  <c r="I87" i="18"/>
  <c r="I88" i="18"/>
  <c r="I89" i="18"/>
  <c r="F86" i="18"/>
  <c r="F87" i="18"/>
  <c r="F88" i="18"/>
  <c r="F89" i="18"/>
  <c r="I76" i="18"/>
  <c r="I77" i="18"/>
  <c r="F77" i="18"/>
  <c r="K77" i="18"/>
  <c r="J71" i="18"/>
  <c r="J72" i="18"/>
  <c r="I72" i="18"/>
  <c r="K72" i="18"/>
  <c r="F72" i="18"/>
  <c r="I33" i="18"/>
  <c r="F33" i="18"/>
  <c r="I104" i="18"/>
  <c r="I105" i="18"/>
  <c r="F104" i="18"/>
  <c r="F105" i="18"/>
  <c r="G74" i="18"/>
  <c r="D74" i="18"/>
  <c r="K93" i="18"/>
  <c r="K94" i="18"/>
  <c r="J93" i="18"/>
  <c r="J94" i="18"/>
  <c r="I93" i="18"/>
  <c r="I94" i="18"/>
  <c r="F93" i="18"/>
  <c r="F94" i="18"/>
  <c r="J46" i="18"/>
  <c r="J47" i="18"/>
  <c r="I46" i="18"/>
  <c r="I47" i="18"/>
  <c r="F46" i="18"/>
  <c r="F47" i="18"/>
  <c r="F78" i="19"/>
  <c r="F77" i="19" s="1"/>
  <c r="C78" i="19"/>
  <c r="C77" i="19" s="1"/>
  <c r="J81" i="19"/>
  <c r="J82" i="19"/>
  <c r="H81" i="19"/>
  <c r="H82" i="19"/>
  <c r="E81" i="19"/>
  <c r="E82" i="19"/>
  <c r="E76" i="19"/>
  <c r="E24" i="19"/>
  <c r="H24" i="19"/>
  <c r="K24" i="19" s="1"/>
  <c r="K103" i="18"/>
  <c r="I82" i="18"/>
  <c r="K51" i="18"/>
  <c r="K49" i="18"/>
  <c r="F82" i="18"/>
  <c r="I103" i="18"/>
  <c r="J103" i="18"/>
  <c r="F103" i="18"/>
  <c r="K82" i="18"/>
  <c r="J82" i="18"/>
  <c r="I51" i="18"/>
  <c r="J51" i="18"/>
  <c r="I28" i="18"/>
  <c r="I22" i="18"/>
  <c r="I21" i="18"/>
  <c r="F51" i="18"/>
  <c r="K45" i="18"/>
  <c r="J45" i="18"/>
  <c r="I45" i="18"/>
  <c r="F45" i="18"/>
  <c r="K43" i="18"/>
  <c r="I43" i="18"/>
  <c r="F43" i="18"/>
  <c r="J43" i="18"/>
  <c r="K42" i="18"/>
  <c r="J42" i="18"/>
  <c r="I42" i="18"/>
  <c r="F42" i="18"/>
  <c r="F41" i="18" s="1"/>
  <c r="K31" i="18"/>
  <c r="K28" i="18"/>
  <c r="J28" i="18"/>
  <c r="K20" i="18"/>
  <c r="K21" i="18"/>
  <c r="K22" i="18"/>
  <c r="J21" i="18"/>
  <c r="J22" i="18"/>
  <c r="I31" i="18"/>
  <c r="F31" i="18"/>
  <c r="K30" i="18"/>
  <c r="J30" i="18"/>
  <c r="I30" i="18"/>
  <c r="F30" i="18"/>
  <c r="F28" i="18"/>
  <c r="F29" i="18"/>
  <c r="I29" i="18"/>
  <c r="J29" i="18"/>
  <c r="K29" i="18"/>
  <c r="F22" i="18"/>
  <c r="F21" i="18"/>
  <c r="F16" i="18"/>
  <c r="I16" i="18"/>
  <c r="J16" i="18"/>
  <c r="G12" i="18"/>
  <c r="I49" i="18"/>
  <c r="F49" i="18"/>
  <c r="J49" i="18"/>
  <c r="F52" i="19"/>
  <c r="H52" i="19" s="1"/>
  <c r="I63" i="19"/>
  <c r="J63" i="19"/>
  <c r="H63" i="19"/>
  <c r="D65" i="19"/>
  <c r="D59" i="19"/>
  <c r="E63" i="19"/>
  <c r="E124" i="19"/>
  <c r="K124" i="19" s="1"/>
  <c r="E117" i="19"/>
  <c r="I108" i="19"/>
  <c r="J108" i="19"/>
  <c r="H108" i="19"/>
  <c r="E108" i="19"/>
  <c r="F114" i="18"/>
  <c r="I114" i="18"/>
  <c r="J114" i="18"/>
  <c r="K114" i="18"/>
  <c r="E45" i="19"/>
  <c r="H45" i="19"/>
  <c r="I45" i="19"/>
  <c r="I80" i="19"/>
  <c r="I123" i="19"/>
  <c r="I121" i="19"/>
  <c r="I125" i="19"/>
  <c r="H125" i="19"/>
  <c r="E125" i="19"/>
  <c r="H123" i="19"/>
  <c r="E123" i="19"/>
  <c r="I122" i="19"/>
  <c r="H122" i="19"/>
  <c r="K122" i="19" s="1"/>
  <c r="E122" i="19"/>
  <c r="J121" i="19"/>
  <c r="H121" i="19"/>
  <c r="E121" i="19"/>
  <c r="J120" i="19"/>
  <c r="I120" i="19"/>
  <c r="H120" i="19"/>
  <c r="E120" i="19"/>
  <c r="K120" i="19" s="1"/>
  <c r="I119" i="19"/>
  <c r="H119" i="19"/>
  <c r="E119" i="19"/>
  <c r="J118" i="19"/>
  <c r="I118" i="19"/>
  <c r="H118" i="19"/>
  <c r="E118" i="19"/>
  <c r="J116" i="19"/>
  <c r="I116" i="19"/>
  <c r="H116" i="19"/>
  <c r="E116" i="19"/>
  <c r="J115" i="19"/>
  <c r="I115" i="19"/>
  <c r="H115" i="19"/>
  <c r="E115" i="19"/>
  <c r="J114" i="19"/>
  <c r="I114" i="19"/>
  <c r="H114" i="19"/>
  <c r="E114" i="19"/>
  <c r="J113" i="19"/>
  <c r="I113" i="19"/>
  <c r="H113" i="19"/>
  <c r="E113" i="19"/>
  <c r="J112" i="19"/>
  <c r="I112" i="19"/>
  <c r="H112" i="19"/>
  <c r="E112" i="19"/>
  <c r="J111" i="19"/>
  <c r="I111" i="19"/>
  <c r="H111" i="19"/>
  <c r="E111" i="19"/>
  <c r="J110" i="19"/>
  <c r="I110" i="19"/>
  <c r="H110" i="19"/>
  <c r="E110" i="19"/>
  <c r="C109" i="19"/>
  <c r="J107" i="19"/>
  <c r="I107" i="19"/>
  <c r="H107" i="19"/>
  <c r="H106" i="19" s="1"/>
  <c r="E107" i="19"/>
  <c r="G106" i="19"/>
  <c r="G103" i="19" s="1"/>
  <c r="H103" i="19" s="1"/>
  <c r="F106" i="19"/>
  <c r="D106" i="19"/>
  <c r="D100" i="19" s="1"/>
  <c r="C106" i="19"/>
  <c r="J105" i="19"/>
  <c r="H105" i="19"/>
  <c r="E105" i="19"/>
  <c r="J104" i="19"/>
  <c r="H104" i="19"/>
  <c r="E104" i="19"/>
  <c r="I103" i="19"/>
  <c r="J102" i="19"/>
  <c r="I102" i="19"/>
  <c r="H102" i="19"/>
  <c r="E102" i="19"/>
  <c r="J101" i="19"/>
  <c r="I101" i="19"/>
  <c r="H101" i="19"/>
  <c r="E101" i="19"/>
  <c r="F100" i="19"/>
  <c r="C100" i="19"/>
  <c r="J96" i="19"/>
  <c r="I96" i="19"/>
  <c r="E96" i="19"/>
  <c r="J95" i="19"/>
  <c r="I95" i="19"/>
  <c r="E95" i="19"/>
  <c r="G94" i="19"/>
  <c r="F94" i="19"/>
  <c r="D94" i="19"/>
  <c r="E94" i="19" s="1"/>
  <c r="C94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J88" i="19"/>
  <c r="I88" i="19"/>
  <c r="H88" i="19"/>
  <c r="E88" i="19"/>
  <c r="G87" i="19"/>
  <c r="F87" i="19"/>
  <c r="D87" i="19"/>
  <c r="C87" i="19"/>
  <c r="H86" i="19"/>
  <c r="E86" i="19"/>
  <c r="J85" i="19"/>
  <c r="H85" i="19"/>
  <c r="E85" i="19"/>
  <c r="J84" i="19"/>
  <c r="H84" i="19"/>
  <c r="E84" i="19"/>
  <c r="G83" i="19"/>
  <c r="H83" i="19" s="1"/>
  <c r="D83" i="19"/>
  <c r="E83" i="19" s="1"/>
  <c r="J80" i="19"/>
  <c r="H80" i="19"/>
  <c r="E80" i="19"/>
  <c r="J79" i="19"/>
  <c r="I79" i="19"/>
  <c r="H79" i="19"/>
  <c r="E79" i="19"/>
  <c r="G78" i="19"/>
  <c r="D78" i="19"/>
  <c r="D77" i="19" s="1"/>
  <c r="J75" i="19"/>
  <c r="I75" i="19"/>
  <c r="H75" i="19"/>
  <c r="E75" i="19"/>
  <c r="J74" i="19"/>
  <c r="I74" i="19"/>
  <c r="H74" i="19"/>
  <c r="E74" i="19"/>
  <c r="J73" i="19"/>
  <c r="I73" i="19"/>
  <c r="H73" i="19"/>
  <c r="E73" i="19"/>
  <c r="G72" i="19"/>
  <c r="F72" i="19"/>
  <c r="D72" i="19"/>
  <c r="D64" i="19" s="1"/>
  <c r="C72" i="19"/>
  <c r="J71" i="19"/>
  <c r="I71" i="19"/>
  <c r="H71" i="19"/>
  <c r="E71" i="19"/>
  <c r="J70" i="19"/>
  <c r="F70" i="19"/>
  <c r="C70" i="19"/>
  <c r="E70" i="19" s="1"/>
  <c r="J69" i="19"/>
  <c r="I69" i="19"/>
  <c r="H69" i="19"/>
  <c r="E69" i="19"/>
  <c r="J68" i="19"/>
  <c r="I68" i="19"/>
  <c r="H68" i="19"/>
  <c r="E68" i="19"/>
  <c r="J67" i="19"/>
  <c r="I67" i="19"/>
  <c r="H67" i="19"/>
  <c r="E67" i="19"/>
  <c r="J66" i="19"/>
  <c r="I66" i="19"/>
  <c r="H66" i="19"/>
  <c r="E66" i="19"/>
  <c r="F65" i="19"/>
  <c r="H65" i="19" s="1"/>
  <c r="C65" i="19"/>
  <c r="J62" i="19"/>
  <c r="I62" i="19"/>
  <c r="H62" i="19"/>
  <c r="E62" i="19"/>
  <c r="J61" i="19"/>
  <c r="I61" i="19"/>
  <c r="H61" i="19"/>
  <c r="E61" i="19"/>
  <c r="C59" i="19"/>
  <c r="J57" i="19"/>
  <c r="I57" i="19"/>
  <c r="H57" i="19"/>
  <c r="E57" i="19"/>
  <c r="J56" i="19"/>
  <c r="I56" i="19"/>
  <c r="H56" i="19"/>
  <c r="E56" i="19"/>
  <c r="J55" i="19"/>
  <c r="I55" i="19"/>
  <c r="H55" i="19"/>
  <c r="E55" i="19"/>
  <c r="I54" i="19"/>
  <c r="G54" i="19"/>
  <c r="H54" i="19" s="1"/>
  <c r="D54" i="19"/>
  <c r="J53" i="19"/>
  <c r="I53" i="19"/>
  <c r="H53" i="19"/>
  <c r="E53" i="19"/>
  <c r="J52" i="19"/>
  <c r="C52" i="19"/>
  <c r="E52" i="19" s="1"/>
  <c r="J51" i="19"/>
  <c r="I51" i="19"/>
  <c r="H51" i="19"/>
  <c r="E51" i="19"/>
  <c r="J50" i="19"/>
  <c r="I50" i="19"/>
  <c r="H50" i="19"/>
  <c r="E50" i="19"/>
  <c r="J49" i="19"/>
  <c r="J48" i="19"/>
  <c r="I48" i="19"/>
  <c r="H48" i="19"/>
  <c r="E48" i="19"/>
  <c r="J47" i="19"/>
  <c r="F47" i="19"/>
  <c r="H47" i="19" s="1"/>
  <c r="C47" i="19"/>
  <c r="E47" i="19" s="1"/>
  <c r="J46" i="19"/>
  <c r="I46" i="19"/>
  <c r="H46" i="19"/>
  <c r="E46" i="19"/>
  <c r="J44" i="19"/>
  <c r="F44" i="19"/>
  <c r="C44" i="19"/>
  <c r="E44" i="19" s="1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I40" i="19"/>
  <c r="H40" i="19"/>
  <c r="E40" i="19"/>
  <c r="J39" i="19"/>
  <c r="F39" i="19"/>
  <c r="H39" i="19" s="1"/>
  <c r="C39" i="19"/>
  <c r="E39" i="19" s="1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I35" i="19"/>
  <c r="H35" i="19"/>
  <c r="E35" i="19"/>
  <c r="J34" i="19"/>
  <c r="J33" i="19"/>
  <c r="J29" i="19"/>
  <c r="I29" i="19"/>
  <c r="H29" i="19"/>
  <c r="E29" i="19"/>
  <c r="J28" i="19"/>
  <c r="F28" i="19"/>
  <c r="H28" i="19" s="1"/>
  <c r="C28" i="19"/>
  <c r="E28" i="19" s="1"/>
  <c r="J27" i="19"/>
  <c r="I27" i="19"/>
  <c r="H27" i="19"/>
  <c r="E27" i="19"/>
  <c r="J26" i="19"/>
  <c r="F26" i="19"/>
  <c r="C26" i="19"/>
  <c r="E26" i="19" s="1"/>
  <c r="J25" i="19"/>
  <c r="J23" i="19"/>
  <c r="I23" i="19"/>
  <c r="H23" i="19"/>
  <c r="E23" i="19"/>
  <c r="E22" i="19" s="1"/>
  <c r="G22" i="19"/>
  <c r="F22" i="19"/>
  <c r="D22" i="19"/>
  <c r="C22" i="19"/>
  <c r="J21" i="19"/>
  <c r="I21" i="19"/>
  <c r="H21" i="19"/>
  <c r="E21" i="19"/>
  <c r="J20" i="19"/>
  <c r="I20" i="19"/>
  <c r="H20" i="19"/>
  <c r="E20" i="19"/>
  <c r="J19" i="19"/>
  <c r="F19" i="19"/>
  <c r="H19" i="19" s="1"/>
  <c r="C19" i="19"/>
  <c r="E19" i="19" s="1"/>
  <c r="J18" i="19"/>
  <c r="J17" i="19"/>
  <c r="I17" i="19"/>
  <c r="H17" i="19"/>
  <c r="E17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H11" i="19"/>
  <c r="C11" i="19"/>
  <c r="C10" i="19" s="1"/>
  <c r="E10" i="19" s="1"/>
  <c r="J10" i="19"/>
  <c r="D12" i="18"/>
  <c r="K87" i="18"/>
  <c r="I108" i="18"/>
  <c r="F108" i="18"/>
  <c r="J101" i="18"/>
  <c r="K101" i="18"/>
  <c r="I101" i="18"/>
  <c r="F101" i="18"/>
  <c r="F95" i="18"/>
  <c r="J67" i="18"/>
  <c r="K67" i="18"/>
  <c r="I67" i="18"/>
  <c r="F67" i="18"/>
  <c r="J62" i="18"/>
  <c r="K62" i="18"/>
  <c r="I62" i="18"/>
  <c r="F62" i="18"/>
  <c r="D60" i="18"/>
  <c r="E60" i="18"/>
  <c r="G60" i="18"/>
  <c r="H60" i="18"/>
  <c r="J13" i="18"/>
  <c r="K13" i="18"/>
  <c r="J14" i="18"/>
  <c r="K14" i="18"/>
  <c r="J15" i="18"/>
  <c r="K15" i="18"/>
  <c r="J18" i="18"/>
  <c r="K18" i="18"/>
  <c r="J19" i="18"/>
  <c r="K19" i="18"/>
  <c r="J20" i="18"/>
  <c r="J23" i="18"/>
  <c r="K23" i="18"/>
  <c r="J24" i="18"/>
  <c r="K24" i="18"/>
  <c r="J25" i="18"/>
  <c r="K25" i="18"/>
  <c r="J26" i="18"/>
  <c r="K26" i="18"/>
  <c r="J27" i="18"/>
  <c r="K27" i="18"/>
  <c r="J37" i="18"/>
  <c r="K37" i="18"/>
  <c r="J38" i="18"/>
  <c r="K38" i="18"/>
  <c r="J39" i="18"/>
  <c r="K39" i="18"/>
  <c r="J40" i="18"/>
  <c r="K40" i="18"/>
  <c r="J44" i="18"/>
  <c r="K44" i="18"/>
  <c r="K46" i="18"/>
  <c r="J48" i="18"/>
  <c r="K48" i="18"/>
  <c r="K52" i="18"/>
  <c r="J55" i="18"/>
  <c r="K55" i="18"/>
  <c r="J56" i="18"/>
  <c r="K56" i="18"/>
  <c r="J57" i="18"/>
  <c r="K57" i="18"/>
  <c r="J58" i="18"/>
  <c r="K58" i="18"/>
  <c r="J59" i="18"/>
  <c r="K59" i="18"/>
  <c r="J61" i="18"/>
  <c r="K61" i="18"/>
  <c r="J63" i="18"/>
  <c r="K63" i="18"/>
  <c r="J65" i="18"/>
  <c r="K65" i="18"/>
  <c r="J66" i="18"/>
  <c r="K66" i="18"/>
  <c r="J69" i="18"/>
  <c r="K69" i="18"/>
  <c r="J70" i="18"/>
  <c r="K70" i="18"/>
  <c r="K71" i="18"/>
  <c r="J73" i="18"/>
  <c r="K73" i="18"/>
  <c r="J75" i="18"/>
  <c r="K75" i="18"/>
  <c r="J76" i="18"/>
  <c r="K76" i="18"/>
  <c r="J78" i="18"/>
  <c r="K78" i="18"/>
  <c r="J80" i="18"/>
  <c r="K80" i="18"/>
  <c r="J81" i="18"/>
  <c r="K81" i="18"/>
  <c r="J83" i="18"/>
  <c r="K83" i="18"/>
  <c r="J84" i="18"/>
  <c r="K84" i="18"/>
  <c r="J85" i="18"/>
  <c r="K85" i="18"/>
  <c r="J90" i="18"/>
  <c r="K90" i="18"/>
  <c r="J92" i="18"/>
  <c r="K92" i="18"/>
  <c r="J95" i="18"/>
  <c r="K95" i="18"/>
  <c r="J96" i="18"/>
  <c r="K96" i="18"/>
  <c r="J97" i="18"/>
  <c r="K97" i="18"/>
  <c r="J98" i="18"/>
  <c r="K98" i="18"/>
  <c r="J99" i="18"/>
  <c r="K99" i="18"/>
  <c r="J102" i="18"/>
  <c r="K102" i="18"/>
  <c r="J106" i="18"/>
  <c r="K106" i="18"/>
  <c r="J107" i="18"/>
  <c r="K107" i="18"/>
  <c r="J112" i="18"/>
  <c r="K112" i="18"/>
  <c r="J113" i="18"/>
  <c r="K113" i="18"/>
  <c r="I85" i="18"/>
  <c r="F85" i="18"/>
  <c r="I71" i="18"/>
  <c r="I83" i="18"/>
  <c r="F83" i="18"/>
  <c r="F76" i="18"/>
  <c r="F71" i="18"/>
  <c r="I27" i="18"/>
  <c r="F27" i="18"/>
  <c r="D54" i="18"/>
  <c r="G54" i="18"/>
  <c r="H54" i="18"/>
  <c r="G36" i="18"/>
  <c r="H36" i="18"/>
  <c r="H12" i="18"/>
  <c r="H74" i="18"/>
  <c r="G64" i="18"/>
  <c r="H64" i="18"/>
  <c r="D64" i="18"/>
  <c r="E54" i="18"/>
  <c r="E36" i="18"/>
  <c r="D36" i="18"/>
  <c r="I13" i="18"/>
  <c r="I14" i="18"/>
  <c r="I15" i="18"/>
  <c r="I18" i="18"/>
  <c r="I19" i="18"/>
  <c r="I20" i="18"/>
  <c r="I23" i="18"/>
  <c r="I24" i="18"/>
  <c r="I25" i="18"/>
  <c r="I26" i="18"/>
  <c r="I37" i="18"/>
  <c r="I38" i="18"/>
  <c r="I39" i="18"/>
  <c r="I40" i="18"/>
  <c r="I44" i="18"/>
  <c r="I48" i="18"/>
  <c r="I52" i="18"/>
  <c r="I55" i="18"/>
  <c r="I56" i="18"/>
  <c r="I57" i="18"/>
  <c r="I58" i="18"/>
  <c r="I59" i="18"/>
  <c r="I61" i="18"/>
  <c r="I63" i="18"/>
  <c r="I65" i="18"/>
  <c r="I66" i="18"/>
  <c r="I69" i="18"/>
  <c r="I70" i="18"/>
  <c r="I73" i="18"/>
  <c r="I75" i="18"/>
  <c r="I78" i="18"/>
  <c r="I80" i="18"/>
  <c r="I81" i="18"/>
  <c r="I84" i="18"/>
  <c r="I90" i="18"/>
  <c r="I92" i="18"/>
  <c r="I95" i="18"/>
  <c r="I96" i="18"/>
  <c r="I97" i="18"/>
  <c r="I98" i="18"/>
  <c r="I99" i="18"/>
  <c r="I102" i="18"/>
  <c r="I106" i="18"/>
  <c r="I107" i="18"/>
  <c r="I112" i="18"/>
  <c r="I113" i="18"/>
  <c r="F13" i="18"/>
  <c r="F14" i="18"/>
  <c r="F15" i="18"/>
  <c r="F18" i="18"/>
  <c r="F19" i="18"/>
  <c r="F20" i="18"/>
  <c r="F23" i="18"/>
  <c r="F24" i="18"/>
  <c r="F25" i="18"/>
  <c r="F26" i="18"/>
  <c r="F37" i="18"/>
  <c r="F38" i="18"/>
  <c r="F39" i="18"/>
  <c r="F40" i="18"/>
  <c r="F44" i="18"/>
  <c r="F48" i="18"/>
  <c r="F52" i="18"/>
  <c r="F55" i="18"/>
  <c r="F56" i="18"/>
  <c r="F57" i="18"/>
  <c r="F58" i="18"/>
  <c r="F59" i="18"/>
  <c r="F61" i="18"/>
  <c r="F63" i="18"/>
  <c r="F65" i="18"/>
  <c r="F66" i="18"/>
  <c r="F69" i="18"/>
  <c r="F70" i="18"/>
  <c r="F73" i="18"/>
  <c r="F75" i="18"/>
  <c r="F78" i="18"/>
  <c r="F80" i="18"/>
  <c r="F81" i="18"/>
  <c r="F84" i="18"/>
  <c r="F90" i="18"/>
  <c r="F92" i="18"/>
  <c r="F96" i="18"/>
  <c r="F97" i="18"/>
  <c r="F98" i="18"/>
  <c r="F99" i="18"/>
  <c r="F102" i="18"/>
  <c r="F106" i="18"/>
  <c r="F107" i="18"/>
  <c r="F112" i="18"/>
  <c r="F113" i="18"/>
  <c r="J52" i="18"/>
  <c r="H44" i="19"/>
  <c r="G59" i="19"/>
  <c r="F59" i="19"/>
  <c r="G9" i="19"/>
  <c r="J65" i="19"/>
  <c r="I94" i="19"/>
  <c r="G64" i="19"/>
  <c r="J54" i="19"/>
  <c r="E54" i="19"/>
  <c r="D9" i="19"/>
  <c r="G127" i="19" l="1"/>
  <c r="J128" i="19"/>
  <c r="E78" i="19"/>
  <c r="K123" i="19"/>
  <c r="I41" i="18"/>
  <c r="K125" i="19"/>
  <c r="F17" i="18"/>
  <c r="K129" i="19"/>
  <c r="I72" i="19"/>
  <c r="K89" i="19"/>
  <c r="F127" i="19"/>
  <c r="I128" i="19"/>
  <c r="K17" i="19"/>
  <c r="K86" i="19"/>
  <c r="F64" i="19"/>
  <c r="F49" i="19"/>
  <c r="H49" i="19" s="1"/>
  <c r="L43" i="18"/>
  <c r="I111" i="18"/>
  <c r="K95" i="19"/>
  <c r="E87" i="19"/>
  <c r="F18" i="19"/>
  <c r="K104" i="19"/>
  <c r="J30" i="19"/>
  <c r="J87" i="19"/>
  <c r="H128" i="19"/>
  <c r="K111" i="19"/>
  <c r="K113" i="19"/>
  <c r="K114" i="19"/>
  <c r="K116" i="19"/>
  <c r="K118" i="19"/>
  <c r="K119" i="19"/>
  <c r="K115" i="19"/>
  <c r="K112" i="19"/>
  <c r="H60" i="19"/>
  <c r="K62" i="19"/>
  <c r="K53" i="19"/>
  <c r="I44" i="19"/>
  <c r="L94" i="18"/>
  <c r="L29" i="18"/>
  <c r="L108" i="18"/>
  <c r="K20" i="19"/>
  <c r="K56" i="19"/>
  <c r="I65" i="19"/>
  <c r="K107" i="19"/>
  <c r="L30" i="18"/>
  <c r="H94" i="19"/>
  <c r="K94" i="19" s="1"/>
  <c r="K105" i="19"/>
  <c r="H72" i="19"/>
  <c r="C97" i="19"/>
  <c r="I98" i="19"/>
  <c r="E109" i="19"/>
  <c r="K54" i="18"/>
  <c r="H109" i="19"/>
  <c r="L51" i="18"/>
  <c r="I74" i="18"/>
  <c r="L72" i="18"/>
  <c r="L97" i="18"/>
  <c r="I17" i="18"/>
  <c r="F111" i="18"/>
  <c r="I100" i="18"/>
  <c r="K74" i="19"/>
  <c r="K85" i="19"/>
  <c r="K101" i="19"/>
  <c r="K81" i="19"/>
  <c r="K61" i="19"/>
  <c r="F97" i="19"/>
  <c r="F93" i="19" s="1"/>
  <c r="I87" i="19"/>
  <c r="K75" i="19"/>
  <c r="K73" i="19"/>
  <c r="K71" i="19"/>
  <c r="H64" i="19"/>
  <c r="C64" i="19"/>
  <c r="E64" i="19" s="1"/>
  <c r="E65" i="19"/>
  <c r="K65" i="19" s="1"/>
  <c r="K44" i="19"/>
  <c r="K32" i="19"/>
  <c r="I30" i="19"/>
  <c r="C25" i="19"/>
  <c r="E25" i="19" s="1"/>
  <c r="K31" i="19"/>
  <c r="L78" i="18"/>
  <c r="K64" i="18"/>
  <c r="L40" i="18"/>
  <c r="L33" i="18"/>
  <c r="L75" i="18"/>
  <c r="L61" i="18"/>
  <c r="L76" i="18"/>
  <c r="L49" i="18"/>
  <c r="L31" i="18"/>
  <c r="K36" i="18"/>
  <c r="L114" i="18"/>
  <c r="K100" i="18"/>
  <c r="L99" i="18"/>
  <c r="L26" i="18"/>
  <c r="L71" i="18"/>
  <c r="L106" i="18"/>
  <c r="L67" i="18"/>
  <c r="L55" i="18"/>
  <c r="L27" i="18"/>
  <c r="J83" i="19"/>
  <c r="E72" i="19"/>
  <c r="J9" i="19"/>
  <c r="L98" i="18"/>
  <c r="K29" i="19"/>
  <c r="I70" i="19"/>
  <c r="H87" i="19"/>
  <c r="F100" i="18"/>
  <c r="L81" i="18"/>
  <c r="K21" i="19"/>
  <c r="K79" i="19"/>
  <c r="I47" i="19"/>
  <c r="L113" i="18"/>
  <c r="J36" i="18"/>
  <c r="K36" i="19"/>
  <c r="K84" i="19"/>
  <c r="L103" i="18"/>
  <c r="K17" i="18"/>
  <c r="E128" i="19"/>
  <c r="L58" i="18"/>
  <c r="L39" i="18"/>
  <c r="K102" i="19"/>
  <c r="L28" i="18"/>
  <c r="L105" i="18"/>
  <c r="L107" i="18"/>
  <c r="K67" i="19"/>
  <c r="K69" i="19"/>
  <c r="L104" i="18"/>
  <c r="K28" i="19"/>
  <c r="L45" i="18"/>
  <c r="K96" i="19"/>
  <c r="F36" i="18"/>
  <c r="L85" i="18"/>
  <c r="I22" i="19"/>
  <c r="I26" i="19"/>
  <c r="J100" i="18"/>
  <c r="K90" i="19"/>
  <c r="H100" i="19"/>
  <c r="J106" i="19"/>
  <c r="K110" i="19"/>
  <c r="H98" i="19"/>
  <c r="K98" i="19" s="1"/>
  <c r="H78" i="19"/>
  <c r="K78" i="19" s="1"/>
  <c r="I78" i="19"/>
  <c r="K47" i="19"/>
  <c r="K23" i="19"/>
  <c r="K46" i="19"/>
  <c r="K50" i="19"/>
  <c r="K51" i="19"/>
  <c r="K68" i="19"/>
  <c r="H22" i="19"/>
  <c r="K41" i="19"/>
  <c r="K43" i="19"/>
  <c r="K55" i="19"/>
  <c r="K57" i="19"/>
  <c r="E60" i="19"/>
  <c r="K88" i="19"/>
  <c r="K12" i="19"/>
  <c r="K14" i="19"/>
  <c r="K15" i="19"/>
  <c r="K19" i="19"/>
  <c r="K37" i="19"/>
  <c r="K38" i="19"/>
  <c r="K82" i="19"/>
  <c r="F10" i="19"/>
  <c r="H10" i="19" s="1"/>
  <c r="K10" i="19" s="1"/>
  <c r="I77" i="19"/>
  <c r="E77" i="19"/>
  <c r="H59" i="19"/>
  <c r="I60" i="19"/>
  <c r="K48" i="19"/>
  <c r="K42" i="19"/>
  <c r="E11" i="19"/>
  <c r="K11" i="19" s="1"/>
  <c r="I11" i="19"/>
  <c r="K111" i="18"/>
  <c r="L112" i="18"/>
  <c r="L90" i="18"/>
  <c r="L84" i="18"/>
  <c r="K60" i="18"/>
  <c r="K74" i="18"/>
  <c r="L73" i="18"/>
  <c r="L70" i="18"/>
  <c r="L57" i="18"/>
  <c r="L83" i="18"/>
  <c r="L77" i="18"/>
  <c r="L68" i="18"/>
  <c r="L69" i="18"/>
  <c r="L15" i="18"/>
  <c r="L66" i="18"/>
  <c r="L82" i="18"/>
  <c r="L48" i="18"/>
  <c r="L62" i="18"/>
  <c r="F12" i="18"/>
  <c r="L46" i="18"/>
  <c r="H115" i="18"/>
  <c r="I12" i="18"/>
  <c r="K12" i="18"/>
  <c r="L102" i="18"/>
  <c r="F74" i="18"/>
  <c r="L92" i="18"/>
  <c r="J74" i="18"/>
  <c r="J64" i="18"/>
  <c r="I64" i="18"/>
  <c r="F64" i="18"/>
  <c r="L65" i="18"/>
  <c r="I60" i="18"/>
  <c r="F60" i="18"/>
  <c r="L59" i="18"/>
  <c r="F54" i="18"/>
  <c r="J54" i="18"/>
  <c r="L52" i="18"/>
  <c r="L47" i="18"/>
  <c r="L44" i="18"/>
  <c r="J41" i="18"/>
  <c r="L42" i="18"/>
  <c r="K41" i="18"/>
  <c r="L38" i="18"/>
  <c r="L37" i="18"/>
  <c r="L24" i="18"/>
  <c r="L23" i="18"/>
  <c r="J17" i="18"/>
  <c r="L18" i="18"/>
  <c r="L14" i="18"/>
  <c r="L13" i="18"/>
  <c r="K54" i="19"/>
  <c r="J72" i="19"/>
  <c r="J78" i="19"/>
  <c r="I106" i="19"/>
  <c r="C49" i="19"/>
  <c r="E49" i="19" s="1"/>
  <c r="K49" i="19" s="1"/>
  <c r="L96" i="18"/>
  <c r="L20" i="18"/>
  <c r="L101" i="18"/>
  <c r="J22" i="19"/>
  <c r="I28" i="19"/>
  <c r="K83" i="19"/>
  <c r="K91" i="19"/>
  <c r="I100" i="19"/>
  <c r="K108" i="19"/>
  <c r="K63" i="19"/>
  <c r="L21" i="18"/>
  <c r="L93" i="18"/>
  <c r="H30" i="19"/>
  <c r="K76" i="19"/>
  <c r="G100" i="19"/>
  <c r="G97" i="19" s="1"/>
  <c r="G93" i="19" s="1"/>
  <c r="F58" i="19"/>
  <c r="D115" i="18"/>
  <c r="J59" i="19"/>
  <c r="L109" i="18"/>
  <c r="F34" i="19"/>
  <c r="I36" i="18"/>
  <c r="L56" i="18"/>
  <c r="I52" i="19"/>
  <c r="C34" i="19"/>
  <c r="I39" i="19"/>
  <c r="G115" i="18"/>
  <c r="C18" i="19"/>
  <c r="I18" i="19" s="1"/>
  <c r="K52" i="19"/>
  <c r="L95" i="18"/>
  <c r="L19" i="18"/>
  <c r="K13" i="19"/>
  <c r="K40" i="19"/>
  <c r="K121" i="19"/>
  <c r="K45" i="19"/>
  <c r="L22" i="18"/>
  <c r="K99" i="19"/>
  <c r="D127" i="19"/>
  <c r="F25" i="19"/>
  <c r="H26" i="19"/>
  <c r="K26" i="19" s="1"/>
  <c r="L110" i="18"/>
  <c r="G77" i="19"/>
  <c r="L80" i="18"/>
  <c r="J60" i="18"/>
  <c r="K35" i="19"/>
  <c r="K80" i="19"/>
  <c r="J109" i="19"/>
  <c r="L16" i="18"/>
  <c r="E30" i="19"/>
  <c r="K22" i="19"/>
  <c r="H18" i="19"/>
  <c r="I109" i="19"/>
  <c r="J12" i="18"/>
  <c r="I54" i="18"/>
  <c r="E106" i="19"/>
  <c r="K106" i="19" s="1"/>
  <c r="J60" i="19"/>
  <c r="L63" i="18"/>
  <c r="K27" i="19"/>
  <c r="K66" i="19"/>
  <c r="J94" i="19"/>
  <c r="J111" i="18"/>
  <c r="I19" i="19"/>
  <c r="L25" i="18"/>
  <c r="H70" i="19"/>
  <c r="K70" i="19" s="1"/>
  <c r="K39" i="19"/>
  <c r="L79" i="18"/>
  <c r="I59" i="19"/>
  <c r="E59" i="19"/>
  <c r="D58" i="19"/>
  <c r="D92" i="19" s="1"/>
  <c r="J64" i="19"/>
  <c r="E103" i="19"/>
  <c r="K103" i="19" s="1"/>
  <c r="J103" i="19"/>
  <c r="H127" i="19"/>
  <c r="E115" i="18"/>
  <c r="C127" i="19"/>
  <c r="K72" i="19" l="1"/>
  <c r="C58" i="19"/>
  <c r="E58" i="19" s="1"/>
  <c r="K127" i="19"/>
  <c r="K128" i="19"/>
  <c r="J127" i="19"/>
  <c r="K87" i="19"/>
  <c r="I64" i="19"/>
  <c r="K60" i="19"/>
  <c r="K109" i="19"/>
  <c r="I97" i="19"/>
  <c r="I10" i="19"/>
  <c r="K64" i="19"/>
  <c r="K30" i="19"/>
  <c r="L111" i="18"/>
  <c r="L100" i="18"/>
  <c r="L36" i="18"/>
  <c r="H97" i="19"/>
  <c r="H93" i="19" s="1"/>
  <c r="K59" i="19"/>
  <c r="I58" i="19"/>
  <c r="L12" i="18"/>
  <c r="L60" i="18"/>
  <c r="K115" i="18"/>
  <c r="L74" i="18"/>
  <c r="L64" i="18"/>
  <c r="L54" i="18"/>
  <c r="L41" i="18"/>
  <c r="F115" i="18"/>
  <c r="I115" i="18"/>
  <c r="L17" i="18"/>
  <c r="J115" i="18"/>
  <c r="J77" i="19"/>
  <c r="G58" i="19"/>
  <c r="G92" i="19" s="1"/>
  <c r="G132" i="19" s="1"/>
  <c r="H77" i="19"/>
  <c r="K77" i="19" s="1"/>
  <c r="F33" i="19"/>
  <c r="H34" i="19"/>
  <c r="I34" i="19"/>
  <c r="I49" i="19"/>
  <c r="E18" i="19"/>
  <c r="K18" i="19" s="1"/>
  <c r="I25" i="19"/>
  <c r="H25" i="19"/>
  <c r="K25" i="19" s="1"/>
  <c r="C33" i="19"/>
  <c r="E33" i="19" s="1"/>
  <c r="E34" i="19"/>
  <c r="C93" i="19"/>
  <c r="I93" i="19" s="1"/>
  <c r="E127" i="19"/>
  <c r="I127" i="19"/>
  <c r="D97" i="19"/>
  <c r="E100" i="19"/>
  <c r="J100" i="19"/>
  <c r="J92" i="19" l="1"/>
  <c r="J58" i="19"/>
  <c r="H58" i="19"/>
  <c r="K58" i="19" s="1"/>
  <c r="L115" i="18"/>
  <c r="K34" i="19"/>
  <c r="H33" i="19"/>
  <c r="K33" i="19" s="1"/>
  <c r="I33" i="19"/>
  <c r="C9" i="19"/>
  <c r="F9" i="19"/>
  <c r="D93" i="19"/>
  <c r="J97" i="19"/>
  <c r="E97" i="19"/>
  <c r="K100" i="19"/>
  <c r="H9" i="19" l="1"/>
  <c r="F92" i="19"/>
  <c r="I9" i="19"/>
  <c r="E9" i="19"/>
  <c r="C92" i="19"/>
  <c r="E93" i="19"/>
  <c r="K97" i="19"/>
  <c r="J93" i="19"/>
  <c r="D132" i="19"/>
  <c r="J132" i="19" s="1"/>
  <c r="K9" i="19" l="1"/>
  <c r="E92" i="19"/>
  <c r="E132" i="19" s="1"/>
  <c r="C132" i="19"/>
  <c r="F132" i="19"/>
  <c r="H92" i="19"/>
  <c r="I92" i="19"/>
  <c r="K93" i="19"/>
  <c r="K92" i="19" l="1"/>
  <c r="I132" i="19"/>
  <c r="H132" i="19"/>
  <c r="K132" i="19" s="1"/>
</calcChain>
</file>

<file path=xl/sharedStrings.xml><?xml version="1.0" encoding="utf-8"?>
<sst xmlns="http://schemas.openxmlformats.org/spreadsheetml/2006/main" count="492" uniqueCount="392">
  <si>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</si>
  <si>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</si>
  <si>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</si>
  <si>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</si>
  <si>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</si>
  <si>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</si>
  <si>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</si>
  <si>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</si>
  <si>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</si>
  <si>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</si>
  <si>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Надходження від відчудження майна,що знаходиться у комунальній власності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</si>
  <si>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</si>
  <si>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</si>
  <si>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</si>
  <si>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</si>
  <si>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Кошти, що надходять до районних та міських (м.Київ і Севастополя, міст республіканського та обласного значення) бюджетів з міських (міст районного значення), селещних, сільських та районних у містах бюджетів</t>
  </si>
  <si>
    <t>Відсоток виконання до затверджених показників</t>
  </si>
  <si>
    <t xml:space="preserve">Офіційні трансферти </t>
  </si>
  <si>
    <t>Кошти, що надходять за взаємними розрахунками між місцевими бюджетами 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</si>
  <si>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</si>
  <si>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</si>
  <si>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</si>
  <si>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</si>
  <si>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</si>
  <si>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</si>
  <si>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</si>
  <si>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</si>
  <si>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</si>
  <si>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</si>
  <si>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</si>
  <si>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</si>
  <si>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</si>
  <si>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</si>
  <si>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</si>
  <si>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</si>
  <si>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</si>
  <si>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</si>
  <si>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</si>
  <si>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4060</t>
  </si>
  <si>
    <t>5000</t>
  </si>
  <si>
    <t>Утримання та навчально-тренувальна робота комунальних дитячо-юнацьких спортивних шкіл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</si>
  <si>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</si>
  <si>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</si>
  <si>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</si>
  <si>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</si>
  <si>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</si>
  <si>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</si>
  <si>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</si>
  <si>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</si>
  <si>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</si>
  <si>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</si>
  <si>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</si>
  <si>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</si>
  <si>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</si>
  <si>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</si>
  <si>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</si>
  <si>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</si>
  <si>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</si>
  <si>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</si>
  <si>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</si>
  <si>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</si>
  <si>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</si>
  <si>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</si>
  <si>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</si>
  <si>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</si>
  <si>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</si>
  <si>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</si>
  <si>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</si>
  <si>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</si>
  <si>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</si>
  <si>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</si>
  <si>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</si>
  <si>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</si>
  <si>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</si>
  <si>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</si>
  <si>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</si>
  <si>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</si>
  <si>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Інші програми та заходи у сфері освіти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</si>
  <si>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</si>
  <si>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</si>
  <si>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</si>
  <si>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</si>
  <si>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</si>
  <si>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Централізовані заходи з лікування хворих на цукровий та нецукровий діабет</t>
  </si>
  <si>
    <t>0763</t>
  </si>
  <si>
    <t>2144</t>
  </si>
  <si>
    <t>Відшкодування вартості лікарських засобів для лікування окремих захворювань</t>
  </si>
  <si>
    <t>2146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</si>
  <si>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</si>
  <si>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</si>
  <si>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</si>
  <si>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</si>
  <si>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</si>
  <si>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</si>
  <si>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</si>
  <si>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</si>
  <si>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</si>
  <si>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</si>
  <si>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</si>
  <si>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</si>
  <si>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0828</t>
  </si>
  <si>
    <t>0829</t>
  </si>
  <si>
    <t>4081</t>
  </si>
  <si>
    <t>4082</t>
  </si>
  <si>
    <t>Фiзична культура i спорт</t>
  </si>
  <si>
    <t>0810</t>
  </si>
  <si>
    <t>6000</t>
  </si>
  <si>
    <t>Експлуатація та технічне обслуговування житлового фонду</t>
  </si>
  <si>
    <t>0620</t>
  </si>
  <si>
    <t>6011</t>
  </si>
  <si>
    <t>Забезпечення діяльності водопровідно-каналізаційного господарства</t>
  </si>
  <si>
    <t>6013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</si>
  <si>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</si>
  <si>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</si>
  <si>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</si>
  <si>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</si>
  <si>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</si>
  <si>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</si>
  <si>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</si>
  <si>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</si>
  <si>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</si>
  <si>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</si>
  <si>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</si>
  <si>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Будівництво об'єктів житлово-комунального господарства</t>
  </si>
  <si>
    <t>0443</t>
  </si>
  <si>
    <t>7310</t>
  </si>
  <si>
    <t>Будівництво установ та закладів культури</t>
  </si>
  <si>
    <t>7324</t>
  </si>
  <si>
    <t>Будівництво споруд, установ та закладів фізичної культури і спорту</t>
  </si>
  <si>
    <t>7325</t>
  </si>
  <si>
    <t>Розроблення схем планування та забудови територій (містобудівної документації)</t>
  </si>
  <si>
    <t>7350</t>
  </si>
  <si>
    <t>0490</t>
  </si>
  <si>
    <t>Реалізація інших заходів щодо соціально-економічного розвитку територій</t>
  </si>
  <si>
    <t>7370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</si>
  <si>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</si>
  <si>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</si>
  <si>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</si>
  <si>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</si>
  <si>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</si>
  <si>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</si>
  <si>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</si>
  <si>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</si>
  <si>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</si>
  <si>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</si>
  <si>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</si>
  <si>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</si>
  <si>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</si>
  <si>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</si>
  <si>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</si>
  <si>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</si>
  <si>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Охорона та раціональне використання природних ресурсів</t>
  </si>
  <si>
    <t>0511</t>
  </si>
  <si>
    <t>8311</t>
  </si>
  <si>
    <t>Утилізація відходів</t>
  </si>
  <si>
    <t>0512</t>
  </si>
  <si>
    <t>8312</t>
  </si>
  <si>
    <t>Фінансова підтримка засобів масової інформації</t>
  </si>
  <si>
    <t>0830</t>
  </si>
  <si>
    <t>8410</t>
  </si>
  <si>
    <t>Інші субвенції з місцевого бюджету</t>
  </si>
  <si>
    <t>9770</t>
  </si>
  <si>
    <t>Код ФКВКБ</t>
  </si>
  <si>
    <t xml:space="preserve">Код ТПКВКМБ 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</si>
  <si>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</si>
  <si>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</si>
  <si>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</si>
  <si>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</si>
  <si>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</si>
  <si>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</si>
  <si>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</si>
  <si>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</si>
  <si>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</si>
  <si>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</si>
  <si>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</si>
  <si>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</si>
  <si>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</si>
  <si>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</si>
  <si>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</si>
  <si>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</si>
  <si>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</si>
  <si>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</si>
  <si>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</si>
  <si>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</si>
  <si>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</si>
  <si>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</si>
  <si>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</si>
  <si>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</si>
  <si>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</si>
  <si>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</si>
  <si>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</si>
  <si>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</si>
  <si>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</si>
  <si>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</si>
  <si>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</si>
  <si>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</si>
  <si>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</si>
  <si>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</si>
  <si>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</si>
  <si>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</si>
  <si>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</si>
  <si>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</si>
  <si>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</si>
  <si>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</si>
  <si>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</si>
  <si>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</si>
  <si>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</si>
  <si>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</si>
  <si>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</si>
  <si>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</si>
  <si>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</si>
  <si>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</si>
  <si>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</si>
  <si>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</si>
  <si>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</si>
  <si>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</si>
  <si>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</si>
  <si>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</si>
  <si>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</si>
  <si>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</si>
  <si>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</si>
  <si>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</si>
  <si>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</si>
  <si>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</si>
  <si>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</si>
  <si>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</si>
  <si>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</si>
  <si>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</si>
  <si>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</si>
  <si>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</si>
  <si>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</si>
  <si>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</si>
  <si>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</si>
  <si>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</si>
  <si>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7340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</si>
  <si>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</si>
  <si>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</si>
  <si>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</si>
  <si>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</si>
  <si>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r>
      <t>Кошти, що надходять з інших бюджетів</t>
    </r>
    <r>
      <rPr>
        <sz val="11"/>
        <color indexed="8"/>
        <rFont val="Times New Roman"/>
        <family val="1"/>
        <charset val="204"/>
      </rPr>
      <t> </t>
    </r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</si>
  <si>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</si>
  <si>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</si>
  <si>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</si>
  <si>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</si>
  <si>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</si>
  <si>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</si>
  <si>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</si>
  <si>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</si>
  <si>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</si>
  <si>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</si>
  <si>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</si>
  <si>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</si>
  <si>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 xml:space="preserve">Виконання інвестиційних проектів в рамках здійснення заходів щодо соціално-економічного розвитку окремих територій </t>
  </si>
  <si>
    <t>7363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</si>
  <si>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</si>
  <si>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7362</t>
  </si>
  <si>
    <t>Виконання інвестиційних проектів в рамках формування структури ОТГ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</si>
  <si>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</si>
  <si>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</si>
  <si>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Проведення місцевих виборів</t>
  </si>
  <si>
    <t>0191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</si>
  <si>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</si>
  <si>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Проектування, реставрація та охорона пам‘яток архітектури</t>
  </si>
  <si>
    <t>Інші дотації з місцевого бюджету</t>
  </si>
  <si>
    <t>Субвенція з місцевого бюджету на реалізацію заходів, спрямованих на розвиток системи охорони здоров'я у
сільській місцевості, за рахунок відповідної субвенції з державного бюджету</t>
  </si>
  <si>
    <t>Субвенції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періоду)</t>
  </si>
  <si>
    <t>Субвенція з місцевого бюджету на
будівництво мультифункціональних
майданчиків для занять ігровими видами
спорту за рахунок відповідної субвенції з
державного бюджету</t>
  </si>
  <si>
    <t>Виконання інвестиційних проектів в рамках реалізації заходів, спрямованих на розвиток системи охорони здоров"я у сільській місцевості</t>
  </si>
  <si>
    <t>7367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</si>
  <si>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</si>
  <si>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</si>
  <si>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Надання загальної середньої освіти закладами загальної середньої освіти</t>
  </si>
  <si>
    <t>1021</t>
  </si>
  <si>
    <t>1024</t>
  </si>
  <si>
    <t>1031</t>
  </si>
  <si>
    <t>1061</t>
  </si>
  <si>
    <t>1141</t>
  </si>
  <si>
    <t>Надання спеціальної освіти мистецькими школами</t>
  </si>
  <si>
    <t>1080</t>
  </si>
  <si>
    <t>1142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</si>
  <si>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</si>
  <si>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</si>
  <si>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</si>
  <si>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</si>
  <si>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</si>
  <si>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</si>
  <si>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</si>
  <si>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</si>
  <si>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</si>
  <si>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</si>
  <si>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</si>
  <si>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</si>
  <si>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</si>
  <si>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</si>
  <si>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</si>
  <si>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Забезпечення діяльності інших закладів у сфері соціального захисту і соціального забезпечення</t>
  </si>
  <si>
    <t>3241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</si>
  <si>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</si>
  <si>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</si>
  <si>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</si>
  <si>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</si>
  <si>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</si>
  <si>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</si>
  <si>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</si>
  <si>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</si>
  <si>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</si>
  <si>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</si>
  <si>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</si>
  <si>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</si>
  <si>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</si>
  <si>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</si>
  <si>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3124</t>
  </si>
  <si>
    <t>7540</t>
  </si>
  <si>
    <t>8240</t>
  </si>
  <si>
    <t>5048</t>
  </si>
  <si>
    <t>6086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</si>
  <si>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</si>
  <si>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</si>
  <si>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</si>
  <si>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Розвиток спортивної інфраструктури</t>
  </si>
  <si>
    <t>Інша діяльність щодо забезпечення житлом громадян</t>
  </si>
  <si>
    <t>Виконання інвестиційних проектів в рамках здійснення заходів щодо соціально-економічного розвитку окремих територій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</si>
  <si>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</si>
  <si>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</si>
  <si>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</si>
  <si>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8775</t>
  </si>
  <si>
    <t>Інші заходи за рахунок коштів резервного фонду місцевого бюджету</t>
  </si>
  <si>
    <t>Звіт про сумісність для виконання бюджету додат  6 місяці 2022.xls</t>
  </si>
  <si>
    <t>Дата звіту: 07.07.2022 11:01</t>
  </si>
  <si>
    <t>Якщо зберегти книгу в старішому форматі або відкрити її в попередній версії програми Microsoft Excel, наведені нижче функції будуть недоступні.</t>
  </si>
  <si>
    <t>Істотна втрата функціональності</t>
  </si>
  <si>
    <t># випадків</t>
  </si>
  <si>
    <t>Версія</t>
  </si>
  <si>
    <t>Деякі клітинки містять діапазони умовного форматування, які перекриваються. Попередні версії Excel не враховуватимуть усі правила умовного форматування у клітинках, що перекриваються. Такі клітинки відображатимуть різні типи умовного форматування.</t>
  </si>
  <si>
    <t>видатки 1'!L33:N107</t>
  </si>
  <si>
    <t>видатки 1'!M31:N32</t>
  </si>
  <si>
    <t>видатки 1'!L12:N30</t>
  </si>
  <si>
    <t>Excel 97-2003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</si>
  <si>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</si>
  <si>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</si>
  <si>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</si>
  <si>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</si>
  <si>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</si>
  <si>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</si>
  <si>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</si>
  <si>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</si>
  <si>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</si>
  <si>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</si>
  <si>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</si>
  <si>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</si>
  <si>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</si>
  <si>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</si>
  <si>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</si>
  <si>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</si>
  <si>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</si>
  <si>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</si>
  <si>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</si>
  <si>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</si>
  <si>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</si>
  <si>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7383</t>
  </si>
  <si>
    <t>Реалізація проєктів(об"єктів, заходів) за рахунок коштів фонду ліквідації наслідків зброїної агресії</t>
  </si>
  <si>
    <t>7322</t>
  </si>
  <si>
    <t>Будівництво медичних установ та закладів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</si>
  <si>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</si>
  <si>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</si>
  <si>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</si>
  <si>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</si>
  <si>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1271</t>
  </si>
  <si>
    <t>Співфінансування заходів що реалізуються за рахунок освітньої субвенції з державного  бюджету місцевим бюджетам (за спеціальним фондом державного бюджету)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</si>
  <si>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залишку коштів відповідної субвенції з державного бюджету, що утворився на початок бюджетного періоду</t>
  </si>
  <si>
    <t>Затверджено з урахуванням змін на  2024 рік</t>
  </si>
  <si>
    <t xml:space="preserve"> Затверджено з урахуванням змін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</si>
  <si>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</si>
  <si>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Керуюча справами</t>
  </si>
  <si>
    <t>Алла КОСТЕНКО</t>
  </si>
  <si>
    <t>Доходи бюджету Тростянецької міської територіальної громади за І півріччя  2024  року</t>
  </si>
  <si>
    <t>Фактично надійшло за І півріччя  2024 року</t>
  </si>
  <si>
    <t>Видатки бюджету Тростянецької міської  територіальної громади за  І півріччя 2024 року</t>
  </si>
  <si>
    <t>Профінансовано за І півріччя  2024 рік</t>
  </si>
  <si>
    <t>1200</t>
  </si>
  <si>
    <t>Інші заходи та заклади молодіжної політики</t>
  </si>
  <si>
    <t>3133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</si>
  <si>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 державного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</si>
  <si>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</si>
  <si>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1291</t>
  </si>
  <si>
    <t>1292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</si>
  <si>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</si>
  <si>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</si>
  <si>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Додаток 1</t>
  </si>
  <si>
    <t>до рішення виконавчого комітету</t>
  </si>
  <si>
    <t>Тростянецької міської ради № 561 від 21 серпня 2024 року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</si>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</sst>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3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u/>
      <sz val="7.5"/>
      <color indexed="12"/>
      <name val="Times New Roman Cyr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1" fillId="0" borderId="0"/>
    <xf numFmtId="0" fontId="29" fillId="0" borderId="0"/>
    <xf numFmtId="0" fontId="30" fillId="0" borderId="0"/>
    <xf numFmtId="0" fontId="30" fillId="0" borderId="0"/>
    <xf numFmtId="0" fontId="10" fillId="0" borderId="0"/>
    <xf numFmtId="0" fontId="3" fillId="0" borderId="0"/>
    <xf numFmtId="0" fontId="30" fillId="0" borderId="0"/>
    <xf numFmtId="0" fontId="29" fillId="0" borderId="0"/>
    <xf numFmtId="0" fontId="1" fillId="0" borderId="0"/>
    <xf numFmtId="0" fontId="39" fillId="0" borderId="0"/>
  </cellStyleXfs>
  <cellXfs count="193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13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8" fillId="2" borderId="0" xfId="0" applyFont="1" applyFill="1"/>
    <xf numFmtId="0" fontId="15" fillId="2" borderId="0" xfId="0" applyFont="1" applyFill="1"/>
    <xf numFmtId="0" fontId="3" fillId="2" borderId="0" xfId="0" applyFont="1" applyFill="1"/>
    <xf numFmtId="0" fontId="14" fillId="2" borderId="0" xfId="0" applyFont="1" applyFill="1"/>
    <xf numFmtId="0" fontId="8" fillId="2" borderId="0" xfId="0" applyFont="1" applyFill="1" applyAlignment="1"/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top"/>
    </xf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/>
    </xf>
    <xf numFmtId="0" fontId="31" fillId="2" borderId="2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vertical="top"/>
    </xf>
    <xf numFmtId="0" fontId="32" fillId="2" borderId="2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wrapText="1"/>
    </xf>
    <xf numFmtId="0" fontId="31" fillId="2" borderId="2" xfId="0" applyFont="1" applyFill="1" applyBorder="1" applyAlignment="1">
      <alignment horizontal="left" vertical="top" wrapText="1"/>
    </xf>
    <xf numFmtId="0" fontId="32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/>
    </xf>
    <xf numFmtId="0" fontId="19" fillId="2" borderId="2" xfId="0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/>
    <xf numFmtId="3" fontId="17" fillId="2" borderId="2" xfId="0" applyNumberFormat="1" applyFont="1" applyFill="1" applyBorder="1"/>
    <xf numFmtId="3" fontId="17" fillId="2" borderId="2" xfId="0" applyNumberFormat="1" applyFont="1" applyFill="1" applyBorder="1" applyAlignment="1"/>
    <xf numFmtId="3" fontId="31" fillId="2" borderId="2" xfId="0" applyNumberFormat="1" applyFont="1" applyFill="1" applyBorder="1" applyAlignment="1">
      <alignment horizontal="right"/>
    </xf>
    <xf numFmtId="3" fontId="18" fillId="2" borderId="2" xfId="0" applyNumberFormat="1" applyFont="1" applyFill="1" applyBorder="1"/>
    <xf numFmtId="3" fontId="18" fillId="2" borderId="2" xfId="0" applyNumberFormat="1" applyFont="1" applyFill="1" applyBorder="1" applyAlignment="1"/>
    <xf numFmtId="3" fontId="32" fillId="2" borderId="2" xfId="0" applyNumberFormat="1" applyFont="1" applyFill="1" applyBorder="1" applyAlignment="1">
      <alignment horizontal="right"/>
    </xf>
    <xf numFmtId="3" fontId="33" fillId="2" borderId="2" xfId="0" applyNumberFormat="1" applyFont="1" applyFill="1" applyBorder="1" applyAlignment="1">
      <alignment horizontal="right"/>
    </xf>
    <xf numFmtId="3" fontId="22" fillId="2" borderId="2" xfId="0" applyNumberFormat="1" applyFont="1" applyFill="1" applyBorder="1" applyAlignment="1"/>
    <xf numFmtId="3" fontId="32" fillId="2" borderId="2" xfId="0" applyNumberFormat="1" applyFont="1" applyFill="1" applyBorder="1" applyAlignment="1"/>
    <xf numFmtId="3" fontId="20" fillId="2" borderId="2" xfId="0" applyNumberFormat="1" applyFont="1" applyFill="1" applyBorder="1" applyAlignment="1"/>
    <xf numFmtId="3" fontId="34" fillId="2" borderId="2" xfId="0" applyNumberFormat="1" applyFont="1" applyFill="1" applyBorder="1" applyAlignment="1"/>
    <xf numFmtId="3" fontId="35" fillId="2" borderId="2" xfId="0" applyNumberFormat="1" applyFont="1" applyFill="1" applyBorder="1" applyAlignment="1"/>
    <xf numFmtId="3" fontId="31" fillId="2" borderId="2" xfId="0" applyNumberFormat="1" applyFont="1" applyFill="1" applyBorder="1" applyAlignment="1"/>
    <xf numFmtId="0" fontId="31" fillId="0" borderId="2" xfId="8" applyFont="1" applyBorder="1"/>
    <xf numFmtId="0" fontId="31" fillId="0" borderId="2" xfId="8" applyFont="1" applyBorder="1" applyAlignment="1">
      <alignment horizontal="center" vertical="center"/>
    </xf>
    <xf numFmtId="0" fontId="31" fillId="0" borderId="2" xfId="8" applyFont="1" applyBorder="1" applyAlignment="1">
      <alignment wrapText="1"/>
    </xf>
    <xf numFmtId="165" fontId="32" fillId="2" borderId="1" xfId="0" applyNumberFormat="1" applyFont="1" applyFill="1" applyBorder="1" applyAlignment="1"/>
    <xf numFmtId="165" fontId="31" fillId="2" borderId="1" xfId="0" applyNumberFormat="1" applyFont="1" applyFill="1" applyBorder="1" applyAlignment="1"/>
    <xf numFmtId="165" fontId="36" fillId="2" borderId="1" xfId="0" applyNumberFormat="1" applyFont="1" applyFill="1" applyBorder="1" applyAlignment="1"/>
    <xf numFmtId="0" fontId="17" fillId="2" borderId="2" xfId="0" applyFont="1" applyFill="1" applyBorder="1" applyAlignment="1">
      <alignment horizontal="center" vertical="top"/>
    </xf>
    <xf numFmtId="0" fontId="4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9" fontId="20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top" wrapText="1"/>
    </xf>
    <xf numFmtId="3" fontId="20" fillId="2" borderId="0" xfId="0" applyNumberFormat="1" applyFont="1" applyFill="1" applyBorder="1" applyAlignment="1"/>
    <xf numFmtId="165" fontId="36" fillId="2" borderId="0" xfId="0" applyNumberFormat="1" applyFont="1" applyFill="1" applyBorder="1" applyAlignment="1"/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0" fontId="37" fillId="3" borderId="2" xfId="0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vertical="center"/>
    </xf>
    <xf numFmtId="0" fontId="38" fillId="0" borderId="2" xfId="7" applyFont="1" applyBorder="1" applyAlignment="1">
      <alignment wrapText="1"/>
    </xf>
    <xf numFmtId="0" fontId="28" fillId="2" borderId="0" xfId="0" applyFont="1" applyFill="1"/>
    <xf numFmtId="49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8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7" xfId="0" applyNumberFormat="1" applyBorder="1" applyAlignment="1">
      <alignment vertical="top" wrapText="1"/>
    </xf>
    <xf numFmtId="0" fontId="0" fillId="0" borderId="8" xfId="0" applyNumberFormat="1" applyBorder="1" applyAlignment="1">
      <alignment vertical="top" wrapText="1"/>
    </xf>
    <xf numFmtId="0" fontId="0" fillId="0" borderId="9" xfId="0" applyNumberFormat="1" applyBorder="1" applyAlignment="1">
      <alignment vertical="top" wrapText="1"/>
    </xf>
    <xf numFmtId="0" fontId="0" fillId="0" borderId="10" xfId="0" applyNumberFormat="1" applyBorder="1" applyAlignment="1">
      <alignment vertical="top" wrapText="1"/>
    </xf>
    <xf numFmtId="0" fontId="0" fillId="0" borderId="11" xfId="0" applyNumberFormat="1" applyBorder="1" applyAlignment="1">
      <alignment vertical="top" wrapText="1"/>
    </xf>
    <xf numFmtId="0" fontId="8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0" fillId="0" borderId="12" xfId="0" applyNumberFormat="1" applyBorder="1" applyAlignment="1">
      <alignment horizontal="center" vertical="top" wrapText="1"/>
    </xf>
    <xf numFmtId="0" fontId="2" fillId="0" borderId="0" xfId="2" quotePrefix="1" applyNumberFormat="1" applyAlignment="1" applyProtection="1">
      <alignment horizontal="center" vertical="top" wrapText="1"/>
    </xf>
    <xf numFmtId="0" fontId="0" fillId="0" borderId="13" xfId="0" applyNumberFormat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top" wrapText="1"/>
    </xf>
    <xf numFmtId="0" fontId="2" fillId="0" borderId="11" xfId="2" quotePrefix="1" applyNumberFormat="1" applyBorder="1" applyAlignment="1" applyProtection="1">
      <alignment horizontal="center" vertical="top" wrapText="1"/>
    </xf>
    <xf numFmtId="0" fontId="0" fillId="0" borderId="14" xfId="0" applyNumberFormat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5" fillId="0" borderId="2" xfId="5" applyFont="1" applyBorder="1" applyAlignment="1">
      <alignment horizontal="left" vertical="center" wrapText="1"/>
    </xf>
    <xf numFmtId="0" fontId="25" fillId="0" borderId="2" xfId="4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3" fontId="27" fillId="2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36" fillId="2" borderId="15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3" fontId="20" fillId="2" borderId="2" xfId="0" applyNumberFormat="1" applyFont="1" applyFill="1" applyBorder="1"/>
    <xf numFmtId="0" fontId="25" fillId="2" borderId="2" xfId="0" applyFont="1" applyFill="1" applyBorder="1" applyAlignment="1">
      <alignment horizontal="left" vertical="center" wrapText="1"/>
    </xf>
    <xf numFmtId="0" fontId="31" fillId="0" borderId="15" xfId="8" applyFont="1" applyBorder="1" applyAlignment="1">
      <alignment horizontal="center" vertical="center"/>
    </xf>
    <xf numFmtId="0" fontId="4" fillId="2" borderId="0" xfId="0" applyFont="1" applyFill="1"/>
    <xf numFmtId="0" fontId="25" fillId="0" borderId="2" xfId="14" applyFont="1" applyBorder="1" applyAlignment="1">
      <alignment vertical="center" wrapText="1"/>
    </xf>
    <xf numFmtId="0" fontId="25" fillId="0" borderId="2" xfId="5" applyFont="1" applyBorder="1" applyAlignment="1">
      <alignment vertical="center" wrapText="1"/>
    </xf>
    <xf numFmtId="1" fontId="40" fillId="2" borderId="0" xfId="0" applyNumberFormat="1" applyFont="1" applyFill="1" applyAlignment="1">
      <alignment horizontal="center" vertical="center"/>
    </xf>
    <xf numFmtId="1" fontId="40" fillId="2" borderId="0" xfId="0" applyNumberFormat="1" applyFont="1" applyFill="1" applyBorder="1" applyAlignment="1">
      <alignment horizontal="center" vertical="center"/>
    </xf>
    <xf numFmtId="1" fontId="24" fillId="2" borderId="0" xfId="0" applyNumberFormat="1" applyFont="1" applyFill="1" applyAlignment="1">
      <alignment horizontal="center" vertical="center"/>
    </xf>
    <xf numFmtId="1" fontId="24" fillId="2" borderId="2" xfId="0" applyNumberFormat="1" applyFont="1" applyFill="1" applyBorder="1" applyAlignment="1">
      <alignment horizontal="center" vertical="center"/>
    </xf>
    <xf numFmtId="1" fontId="24" fillId="2" borderId="0" xfId="0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3" fontId="24" fillId="2" borderId="0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1" fontId="3" fillId="0" borderId="0" xfId="0" applyNumberFormat="1" applyFont="1" applyFill="1"/>
    <xf numFmtId="0" fontId="31" fillId="0" borderId="2" xfId="8" applyFont="1" applyBorder="1" applyAlignment="1">
      <alignment horizontal="center"/>
    </xf>
    <xf numFmtId="0" fontId="36" fillId="2" borderId="1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1" fontId="25" fillId="2" borderId="2" xfId="0" applyNumberFormat="1" applyFont="1" applyFill="1" applyBorder="1" applyAlignment="1">
      <alignment horizontal="center" vertical="center"/>
    </xf>
    <xf numFmtId="1" fontId="24" fillId="2" borderId="6" xfId="0" applyNumberFormat="1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1" fontId="25" fillId="2" borderId="6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0" fontId="25" fillId="2" borderId="6" xfId="0" applyFont="1" applyFill="1" applyBorder="1" applyAlignment="1">
      <alignment horizontal="center"/>
    </xf>
    <xf numFmtId="0" fontId="3" fillId="0" borderId="0" xfId="0" applyFont="1"/>
    <xf numFmtId="0" fontId="25" fillId="0" borderId="0" xfId="0" applyFont="1" applyAlignment="1">
      <alignment horizontal="right" vertical="center"/>
    </xf>
    <xf numFmtId="0" fontId="25" fillId="0" borderId="0" xfId="0" applyFont="1"/>
    <xf numFmtId="0" fontId="24" fillId="2" borderId="0" xfId="0" applyFont="1" applyFill="1" applyAlignment="1">
      <alignment horizontal="center" vertical="center"/>
    </xf>
    <xf numFmtId="3" fontId="24" fillId="2" borderId="1" xfId="0" applyNumberFormat="1" applyFont="1" applyFill="1" applyBorder="1" applyAlignment="1" applyProtection="1">
      <alignment horizontal="center" vertical="center"/>
    </xf>
    <xf numFmtId="3" fontId="24" fillId="2" borderId="2" xfId="14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 applyProtection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3" fontId="24" fillId="2" borderId="2" xfId="5" applyNumberFormat="1" applyFont="1" applyFill="1" applyBorder="1" applyAlignment="1">
      <alignment horizontal="center" vertical="center"/>
    </xf>
    <xf numFmtId="3" fontId="24" fillId="2" borderId="0" xfId="14" applyNumberFormat="1" applyFont="1" applyFill="1" applyAlignment="1">
      <alignment horizontal="center" vertical="center"/>
    </xf>
    <xf numFmtId="3" fontId="24" fillId="2" borderId="0" xfId="4" applyNumberFormat="1" applyFont="1" applyFill="1" applyAlignment="1">
      <alignment horizontal="center" vertical="center"/>
    </xf>
    <xf numFmtId="3" fontId="24" fillId="2" borderId="2" xfId="4" applyNumberFormat="1" applyFont="1" applyFill="1" applyBorder="1" applyAlignment="1">
      <alignment horizontal="center" vertical="center"/>
    </xf>
    <xf numFmtId="3" fontId="24" fillId="2" borderId="1" xfId="5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wrapText="1"/>
    </xf>
    <xf numFmtId="0" fontId="25" fillId="2" borderId="25" xfId="0" applyFont="1" applyFill="1" applyBorder="1" applyAlignment="1">
      <alignment horizontal="center" wrapText="1"/>
    </xf>
    <xf numFmtId="0" fontId="25" fillId="2" borderId="2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28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/>
    </xf>
    <xf numFmtId="0" fontId="25" fillId="2" borderId="30" xfId="0" applyFont="1" applyFill="1" applyBorder="1" applyAlignment="1">
      <alignment horizontal="center"/>
    </xf>
    <xf numFmtId="0" fontId="42" fillId="2" borderId="0" xfId="0" applyFont="1" applyFill="1" applyAlignment="1">
      <alignment horizontal="center"/>
    </xf>
    <xf numFmtId="0" fontId="25" fillId="2" borderId="2" xfId="0" applyFont="1" applyFill="1" applyBorder="1" applyAlignment="1">
      <alignment horizontal="center"/>
    </xf>
    <xf numFmtId="0" fontId="25" fillId="2" borderId="6" xfId="0" applyFont="1" applyFill="1" applyBorder="1" applyAlignment="1">
      <alignment horizontal="center"/>
    </xf>
    <xf numFmtId="0" fontId="25" fillId="2" borderId="24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</cellXfs>
  <cellStyles count="15">
    <cellStyle name="Normal_Доходи" xfId="1"/>
    <cellStyle name="Гиперссылка" xfId="2" builtinId="8"/>
    <cellStyle name="Гиперссылка 2" xfId="3"/>
    <cellStyle name="Звичайний 2" xfId="4"/>
    <cellStyle name="Звичайний 2 2" xfId="5"/>
    <cellStyle name="Звичайний 2 3" xfId="14"/>
    <cellStyle name="Звичайний 3" xfId="6"/>
    <cellStyle name="Звичайний 4" xfId="7"/>
    <cellStyle name="Звичайний 5" xfId="13"/>
    <cellStyle name="Обычный" xfId="0" builtinId="0"/>
    <cellStyle name="Обычный 2" xfId="8"/>
    <cellStyle name="Обычный 2 2" xfId="9"/>
    <cellStyle name="Обычный 3" xfId="10"/>
    <cellStyle name="Обычный 4" xfId="11"/>
    <cellStyle name="Обычный 5" xfId="12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view="pageBreakPreview" zoomScale="70" zoomScaleNormal="115" zoomScaleSheetLayoutView="70" workbookViewId="0">
      <selection activeCell="O19" sqref="O19"/>
    </sheetView>
  </sheetViews>
  <sheetFormatPr defaultColWidth="9.33203125" defaultRowHeight="12" x14ac:dyDescent="0.2"/>
  <cols>
    <col min="1" max="1" width="22.83203125" style="64" customWidth="1"/>
    <col min="2" max="2" width="56" style="1" customWidth="1"/>
    <col min="3" max="3" width="22.6640625" style="122" customWidth="1"/>
    <col min="4" max="4" width="18.5" style="1" customWidth="1"/>
    <col min="5" max="5" width="21" style="1" customWidth="1"/>
    <col min="6" max="6" width="18.33203125" style="122" customWidth="1"/>
    <col min="7" max="7" width="18.6640625" style="1" customWidth="1"/>
    <col min="8" max="8" width="16.6640625" style="1" customWidth="1"/>
    <col min="9" max="9" width="18.83203125" style="1" customWidth="1"/>
    <col min="10" max="10" width="16.5" style="1" customWidth="1"/>
    <col min="11" max="11" width="16.83203125" style="1" customWidth="1"/>
    <col min="12" max="16384" width="9.33203125" style="1"/>
  </cols>
  <sheetData>
    <row r="1" spans="1:11" ht="12.75" customHeight="1" x14ac:dyDescent="0.2">
      <c r="H1" s="191" t="s">
        <v>388</v>
      </c>
      <c r="I1" s="191"/>
      <c r="J1" s="191"/>
      <c r="K1" s="191"/>
    </row>
    <row r="2" spans="1:11" ht="12.75" customHeight="1" x14ac:dyDescent="0.2">
      <c r="H2" s="191" t="s">
        <v>389</v>
      </c>
      <c r="I2" s="191"/>
      <c r="J2" s="191"/>
      <c r="K2" s="191"/>
    </row>
    <row r="3" spans="1:11" ht="12.75" customHeight="1" x14ac:dyDescent="0.2">
      <c r="H3" s="191" t="s">
        <v>390</v>
      </c>
      <c r="I3" s="191"/>
      <c r="J3" s="191"/>
      <c r="K3" s="191"/>
    </row>
    <row r="4" spans="1:11" ht="22.5" customHeight="1" x14ac:dyDescent="0.3">
      <c r="A4" s="162" t="s">
        <v>375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65"/>
      <c r="B6" s="172" t="s">
        <v>227</v>
      </c>
      <c r="C6" s="164" t="s">
        <v>371</v>
      </c>
      <c r="D6" s="164"/>
      <c r="E6" s="165"/>
      <c r="F6" s="163" t="s">
        <v>376</v>
      </c>
      <c r="G6" s="164"/>
      <c r="H6" s="165"/>
      <c r="I6" s="163" t="s">
        <v>242</v>
      </c>
      <c r="J6" s="164"/>
      <c r="K6" s="165"/>
    </row>
    <row r="7" spans="1:11" s="7" customFormat="1" ht="12" customHeight="1" x14ac:dyDescent="0.2">
      <c r="A7" s="66"/>
      <c r="B7" s="173"/>
      <c r="C7" s="166" t="s">
        <v>169</v>
      </c>
      <c r="D7" s="168" t="s">
        <v>170</v>
      </c>
      <c r="E7" s="168" t="s">
        <v>1</v>
      </c>
      <c r="F7" s="170" t="s">
        <v>169</v>
      </c>
      <c r="G7" s="168" t="s">
        <v>170</v>
      </c>
      <c r="H7" s="168" t="s">
        <v>1</v>
      </c>
      <c r="I7" s="170" t="s">
        <v>169</v>
      </c>
      <c r="J7" s="168" t="s">
        <v>170</v>
      </c>
      <c r="K7" s="168" t="s">
        <v>1</v>
      </c>
    </row>
    <row r="8" spans="1:11" s="7" customFormat="1" ht="18" customHeight="1" thickBot="1" x14ac:dyDescent="0.25">
      <c r="A8" s="67"/>
      <c r="B8" s="174"/>
      <c r="C8" s="167"/>
      <c r="D8" s="169"/>
      <c r="E8" s="169"/>
      <c r="F8" s="171"/>
      <c r="G8" s="169"/>
      <c r="H8" s="169"/>
      <c r="I8" s="169"/>
      <c r="J8" s="169"/>
      <c r="K8" s="169"/>
    </row>
    <row r="9" spans="1:11" s="8" customFormat="1" ht="15" x14ac:dyDescent="0.25">
      <c r="A9" s="14">
        <v>10000000</v>
      </c>
      <c r="B9" s="15" t="s">
        <v>3</v>
      </c>
      <c r="C9" s="43">
        <f>C10+C18+C25+C33</f>
        <v>228527000</v>
      </c>
      <c r="D9" s="43">
        <f>D54</f>
        <v>95000</v>
      </c>
      <c r="E9" s="43">
        <f t="shared" ref="E9:E21" si="0">C9+D9</f>
        <v>228622000</v>
      </c>
      <c r="F9" s="43">
        <f>F10+F18+F25+F33</f>
        <v>103262751.13</v>
      </c>
      <c r="G9" s="43">
        <f>G54</f>
        <v>45386</v>
      </c>
      <c r="H9" s="43">
        <f t="shared" ref="H9:H78" si="1">F9+G9</f>
        <v>103308137.13</v>
      </c>
      <c r="I9" s="60">
        <f t="shared" ref="I9:K44" si="2">F9/C9*100</f>
        <v>45.186236694132418</v>
      </c>
      <c r="J9" s="60">
        <f t="shared" si="2"/>
        <v>47.774736842105263</v>
      </c>
      <c r="K9" s="60">
        <f t="shared" si="2"/>
        <v>45.187312301528287</v>
      </c>
    </row>
    <row r="10" spans="1:11" s="12" customFormat="1" ht="48.75" customHeight="1" x14ac:dyDescent="0.25">
      <c r="A10" s="16">
        <v>11000000</v>
      </c>
      <c r="B10" s="17" t="s">
        <v>9</v>
      </c>
      <c r="C10" s="45">
        <f>C11+C17</f>
        <v>140004009</v>
      </c>
      <c r="D10" s="45"/>
      <c r="E10" s="45">
        <f t="shared" si="0"/>
        <v>140004009</v>
      </c>
      <c r="F10" s="45">
        <f>F11+F17</f>
        <v>63925307.449999996</v>
      </c>
      <c r="G10" s="45"/>
      <c r="H10" s="43">
        <f t="shared" si="1"/>
        <v>63925307.449999996</v>
      </c>
      <c r="I10" s="60">
        <f t="shared" si="2"/>
        <v>45.659626396841247</v>
      </c>
      <c r="J10" s="60" t="e">
        <f t="shared" si="2"/>
        <v>#DIV/0!</v>
      </c>
      <c r="K10" s="60">
        <f t="shared" si="2"/>
        <v>45.659626396841247</v>
      </c>
    </row>
    <row r="11" spans="1:11" s="10" customFormat="1" ht="18" customHeight="1" x14ac:dyDescent="0.25">
      <c r="A11" s="16">
        <v>11010000</v>
      </c>
      <c r="B11" s="18" t="s">
        <v>20</v>
      </c>
      <c r="C11" s="45">
        <f>C12+C13+C14+C15</f>
        <v>139361260</v>
      </c>
      <c r="D11" s="45"/>
      <c r="E11" s="45">
        <f t="shared" si="0"/>
        <v>139361260</v>
      </c>
      <c r="F11" s="45">
        <f>F12+F13+F14+F15+F16</f>
        <v>63279828.539999999</v>
      </c>
      <c r="G11" s="45"/>
      <c r="H11" s="43">
        <f t="shared" si="1"/>
        <v>63279828.539999999</v>
      </c>
      <c r="I11" s="60">
        <f t="shared" si="2"/>
        <v>45.407043923110344</v>
      </c>
      <c r="J11" s="60" t="e">
        <f t="shared" si="2"/>
        <v>#DIV/0!</v>
      </c>
      <c r="K11" s="60">
        <f t="shared" si="2"/>
        <v>45.407043923110344</v>
      </c>
    </row>
    <row r="12" spans="1:11" s="8" customFormat="1" ht="45" x14ac:dyDescent="0.25">
      <c r="A12" s="19">
        <v>11010100</v>
      </c>
      <c r="B12" s="20" t="s">
        <v>171</v>
      </c>
      <c r="C12" s="47">
        <v>128011260</v>
      </c>
      <c r="D12" s="48"/>
      <c r="E12" s="48">
        <f t="shared" si="0"/>
        <v>128011260</v>
      </c>
      <c r="F12" s="48">
        <v>60181885.649999999</v>
      </c>
      <c r="G12" s="48"/>
      <c r="H12" s="43">
        <f t="shared" si="1"/>
        <v>60181885.649999999</v>
      </c>
      <c r="I12" s="61">
        <f t="shared" si="2"/>
        <v>47.012962492518234</v>
      </c>
      <c r="J12" s="61" t="e">
        <f t="shared" si="2"/>
        <v>#DIV/0!</v>
      </c>
      <c r="K12" s="60">
        <f t="shared" si="2"/>
        <v>47.012962492518234</v>
      </c>
    </row>
    <row r="13" spans="1:11" s="8" customFormat="1" ht="64.150000000000006" hidden="1" customHeight="1" x14ac:dyDescent="0.25">
      <c r="A13" s="19">
        <v>11010200</v>
      </c>
      <c r="B13" s="20" t="s">
        <v>172</v>
      </c>
      <c r="C13" s="47"/>
      <c r="D13" s="48"/>
      <c r="E13" s="48">
        <f t="shared" si="0"/>
        <v>0</v>
      </c>
      <c r="F13" s="48"/>
      <c r="G13" s="48"/>
      <c r="H13" s="43">
        <f t="shared" si="1"/>
        <v>0</v>
      </c>
      <c r="I13" s="61" t="e">
        <f t="shared" si="2"/>
        <v>#DIV/0!</v>
      </c>
      <c r="J13" s="61" t="e">
        <f t="shared" si="2"/>
        <v>#DIV/0!</v>
      </c>
      <c r="K13" s="60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173</v>
      </c>
      <c r="C14" s="47">
        <v>10500000</v>
      </c>
      <c r="D14" s="48"/>
      <c r="E14" s="48">
        <f t="shared" si="0"/>
        <v>10500000</v>
      </c>
      <c r="F14" s="48">
        <v>2663166.44</v>
      </c>
      <c r="G14" s="48"/>
      <c r="H14" s="43">
        <f t="shared" si="1"/>
        <v>2663166.44</v>
      </c>
      <c r="I14" s="61">
        <f t="shared" si="2"/>
        <v>25.363489904761906</v>
      </c>
      <c r="J14" s="61" t="e">
        <f t="shared" si="2"/>
        <v>#DIV/0!</v>
      </c>
      <c r="K14" s="60">
        <f t="shared" si="2"/>
        <v>25.363489904761906</v>
      </c>
    </row>
    <row r="15" spans="1:11" s="8" customFormat="1" ht="45" x14ac:dyDescent="0.25">
      <c r="A15" s="19">
        <v>11010500</v>
      </c>
      <c r="B15" s="20" t="s">
        <v>174</v>
      </c>
      <c r="C15" s="47">
        <v>850000</v>
      </c>
      <c r="D15" s="48"/>
      <c r="E15" s="48">
        <f t="shared" si="0"/>
        <v>850000</v>
      </c>
      <c r="F15" s="48">
        <v>421986.78</v>
      </c>
      <c r="G15" s="48"/>
      <c r="H15" s="43">
        <f t="shared" si="1"/>
        <v>421986.78</v>
      </c>
      <c r="I15" s="61">
        <f t="shared" si="2"/>
        <v>49.645503529411769</v>
      </c>
      <c r="J15" s="61" t="e">
        <f t="shared" si="2"/>
        <v>#DIV/0!</v>
      </c>
      <c r="K15" s="60">
        <f t="shared" si="2"/>
        <v>49.645503529411769</v>
      </c>
    </row>
    <row r="16" spans="1:11" s="8" customFormat="1" ht="45" x14ac:dyDescent="0.25">
      <c r="A16" s="19">
        <v>11011300</v>
      </c>
      <c r="B16" s="20" t="s">
        <v>364</v>
      </c>
      <c r="C16" s="47">
        <v>0</v>
      </c>
      <c r="D16" s="48"/>
      <c r="E16" s="48">
        <f t="shared" si="0"/>
        <v>0</v>
      </c>
      <c r="F16" s="48">
        <v>12789.67</v>
      </c>
      <c r="G16" s="48"/>
      <c r="H16" s="43">
        <f t="shared" si="1"/>
        <v>12789.67</v>
      </c>
      <c r="I16" s="61" t="e">
        <f t="shared" ref="I16" si="3">F16/C16*100</f>
        <v>#DIV/0!</v>
      </c>
      <c r="J16" s="61" t="e">
        <f t="shared" ref="J16" si="4">G16/D16*100</f>
        <v>#DIV/0!</v>
      </c>
      <c r="K16" s="60" t="e">
        <f t="shared" ref="K16" si="5">H16/E16*100</f>
        <v>#DIV/0!</v>
      </c>
    </row>
    <row r="17" spans="1:11" s="10" customFormat="1" ht="16.899999999999999" customHeight="1" x14ac:dyDescent="0.25">
      <c r="A17" s="16">
        <v>11020000</v>
      </c>
      <c r="B17" s="18" t="s">
        <v>305</v>
      </c>
      <c r="C17" s="44">
        <v>642749</v>
      </c>
      <c r="D17" s="45"/>
      <c r="E17" s="45">
        <f t="shared" si="0"/>
        <v>642749</v>
      </c>
      <c r="F17" s="45">
        <v>645478.91</v>
      </c>
      <c r="G17" s="45"/>
      <c r="H17" s="43">
        <f t="shared" si="1"/>
        <v>645478.91</v>
      </c>
      <c r="I17" s="60">
        <f t="shared" si="2"/>
        <v>100.42472411470106</v>
      </c>
      <c r="J17" s="60" t="e">
        <f t="shared" si="2"/>
        <v>#DIV/0!</v>
      </c>
      <c r="K17" s="60">
        <f t="shared" si="2"/>
        <v>100.42472411470106</v>
      </c>
    </row>
    <row r="18" spans="1:11" s="10" customFormat="1" ht="28.9" customHeight="1" x14ac:dyDescent="0.25">
      <c r="A18" s="23">
        <v>13000000</v>
      </c>
      <c r="B18" s="24" t="s">
        <v>175</v>
      </c>
      <c r="C18" s="49">
        <f>C19+C22+C24</f>
        <v>4514000</v>
      </c>
      <c r="D18" s="45"/>
      <c r="E18" s="45">
        <f t="shared" si="0"/>
        <v>4514000</v>
      </c>
      <c r="F18" s="49">
        <f>F19+F22+F24</f>
        <v>1691288.84</v>
      </c>
      <c r="G18" s="45"/>
      <c r="H18" s="43">
        <f t="shared" si="1"/>
        <v>1691288.84</v>
      </c>
      <c r="I18" s="60">
        <f t="shared" si="2"/>
        <v>37.467630482941964</v>
      </c>
      <c r="J18" s="60" t="e">
        <f t="shared" si="2"/>
        <v>#DIV/0!</v>
      </c>
      <c r="K18" s="60">
        <f t="shared" si="2"/>
        <v>37.467630482941964</v>
      </c>
    </row>
    <row r="19" spans="1:11" s="8" customFormat="1" ht="29.25" customHeight="1" x14ac:dyDescent="0.25">
      <c r="A19" s="23">
        <v>13010000</v>
      </c>
      <c r="B19" s="24" t="s">
        <v>176</v>
      </c>
      <c r="C19" s="49">
        <f>C21+C20</f>
        <v>4500000</v>
      </c>
      <c r="D19" s="48"/>
      <c r="E19" s="45">
        <f t="shared" si="0"/>
        <v>4500000</v>
      </c>
      <c r="F19" s="49">
        <f>F21+F20</f>
        <v>1683535.34</v>
      </c>
      <c r="G19" s="48"/>
      <c r="H19" s="43">
        <f t="shared" si="1"/>
        <v>1683535.34</v>
      </c>
      <c r="I19" s="60">
        <f t="shared" si="2"/>
        <v>37.411896444444452</v>
      </c>
      <c r="J19" s="60" t="e">
        <f t="shared" si="2"/>
        <v>#DIV/0!</v>
      </c>
      <c r="K19" s="60">
        <f t="shared" si="2"/>
        <v>37.411896444444452</v>
      </c>
    </row>
    <row r="20" spans="1:11" s="8" customFormat="1" ht="51" customHeight="1" x14ac:dyDescent="0.25">
      <c r="A20" s="21">
        <v>13010100</v>
      </c>
      <c r="B20" s="25" t="s">
        <v>238</v>
      </c>
      <c r="C20" s="50">
        <v>2500000</v>
      </c>
      <c r="D20" s="48"/>
      <c r="E20" s="45">
        <f t="shared" si="0"/>
        <v>2500000</v>
      </c>
      <c r="F20" s="50">
        <v>923412.8</v>
      </c>
      <c r="G20" s="48"/>
      <c r="H20" s="43">
        <f t="shared" si="1"/>
        <v>923412.8</v>
      </c>
      <c r="I20" s="61">
        <f t="shared" si="2"/>
        <v>36.936512</v>
      </c>
      <c r="J20" s="61" t="e">
        <f t="shared" si="2"/>
        <v>#DIV/0!</v>
      </c>
      <c r="K20" s="60">
        <f t="shared" si="2"/>
        <v>36.936512</v>
      </c>
    </row>
    <row r="21" spans="1:11" s="8" customFormat="1" ht="60" customHeight="1" x14ac:dyDescent="0.25">
      <c r="A21" s="19">
        <v>13010200</v>
      </c>
      <c r="B21" s="20" t="s">
        <v>229</v>
      </c>
      <c r="C21" s="47">
        <v>2000000</v>
      </c>
      <c r="D21" s="48"/>
      <c r="E21" s="51">
        <f t="shared" si="0"/>
        <v>2000000</v>
      </c>
      <c r="F21" s="48">
        <v>760122.54</v>
      </c>
      <c r="G21" s="48"/>
      <c r="H21" s="43">
        <f t="shared" si="1"/>
        <v>760122.54</v>
      </c>
      <c r="I21" s="61">
        <f t="shared" si="2"/>
        <v>38.006126999999999</v>
      </c>
      <c r="J21" s="61" t="e">
        <f t="shared" si="2"/>
        <v>#DIV/0!</v>
      </c>
      <c r="K21" s="60">
        <f t="shared" si="2"/>
        <v>38.006126999999999</v>
      </c>
    </row>
    <row r="22" spans="1:11" s="12" customFormat="1" ht="33" customHeight="1" x14ac:dyDescent="0.25">
      <c r="A22" s="23">
        <v>13030000</v>
      </c>
      <c r="B22" s="24" t="s">
        <v>306</v>
      </c>
      <c r="C22" s="49">
        <f t="shared" ref="C22:H22" si="6">C23</f>
        <v>14000</v>
      </c>
      <c r="D22" s="49">
        <f t="shared" si="6"/>
        <v>0</v>
      </c>
      <c r="E22" s="49">
        <f t="shared" si="6"/>
        <v>14000</v>
      </c>
      <c r="F22" s="49">
        <f t="shared" si="6"/>
        <v>8476.26</v>
      </c>
      <c r="G22" s="49">
        <f t="shared" si="6"/>
        <v>0</v>
      </c>
      <c r="H22" s="49">
        <f t="shared" si="6"/>
        <v>8476.26</v>
      </c>
      <c r="I22" s="60">
        <f>F22/C22*100</f>
        <v>60.544714285714285</v>
      </c>
      <c r="J22" s="61" t="e">
        <f>G22/D22*100</f>
        <v>#DIV/0!</v>
      </c>
      <c r="K22" s="60">
        <f>H22/E22*100</f>
        <v>60.544714285714285</v>
      </c>
    </row>
    <row r="23" spans="1:11" s="8" customFormat="1" ht="32.450000000000003" customHeight="1" x14ac:dyDescent="0.25">
      <c r="A23" s="19">
        <v>13030100</v>
      </c>
      <c r="B23" s="20" t="s">
        <v>307</v>
      </c>
      <c r="C23" s="46">
        <v>14000</v>
      </c>
      <c r="D23" s="48"/>
      <c r="E23" s="45">
        <f t="shared" ref="E23:E92" si="7">C23+D23</f>
        <v>14000</v>
      </c>
      <c r="F23" s="46">
        <v>8476.26</v>
      </c>
      <c r="G23" s="48"/>
      <c r="H23" s="43">
        <f t="shared" si="1"/>
        <v>8476.26</v>
      </c>
      <c r="I23" s="61">
        <f t="shared" si="2"/>
        <v>60.544714285714285</v>
      </c>
      <c r="J23" s="61" t="e">
        <f t="shared" si="2"/>
        <v>#DIV/0!</v>
      </c>
      <c r="K23" s="60">
        <f t="shared" si="2"/>
        <v>60.544714285714285</v>
      </c>
    </row>
    <row r="24" spans="1:11" s="8" customFormat="1" ht="48.75" customHeight="1" x14ac:dyDescent="0.25">
      <c r="A24" s="137">
        <v>13040100</v>
      </c>
      <c r="B24" s="59" t="s">
        <v>309</v>
      </c>
      <c r="C24" s="46">
        <v>0</v>
      </c>
      <c r="D24" s="48"/>
      <c r="E24" s="51">
        <f t="shared" si="7"/>
        <v>0</v>
      </c>
      <c r="F24" s="46">
        <v>-722.76</v>
      </c>
      <c r="G24" s="48"/>
      <c r="H24" s="43">
        <f t="shared" si="1"/>
        <v>-722.76</v>
      </c>
      <c r="I24" s="61" t="e">
        <f t="shared" ref="I24" si="8">F24/C24*100</f>
        <v>#DIV/0!</v>
      </c>
      <c r="J24" s="61" t="e">
        <f t="shared" ref="J24" si="9">G24/D24*100</f>
        <v>#DIV/0!</v>
      </c>
      <c r="K24" s="60" t="e">
        <f t="shared" ref="K24" si="10">H24/E24*100</f>
        <v>#DIV/0!</v>
      </c>
    </row>
    <row r="25" spans="1:11" s="12" customFormat="1" ht="28.5" customHeight="1" x14ac:dyDescent="0.25">
      <c r="A25" s="23">
        <v>14000000</v>
      </c>
      <c r="B25" s="24" t="s">
        <v>177</v>
      </c>
      <c r="C25" s="49">
        <f>C26+C28+C30</f>
        <v>14789800</v>
      </c>
      <c r="D25" s="51"/>
      <c r="E25" s="45">
        <f t="shared" si="7"/>
        <v>14789800</v>
      </c>
      <c r="F25" s="49">
        <f>F26+F28+F30</f>
        <v>5795550.2300000004</v>
      </c>
      <c r="G25" s="51"/>
      <c r="H25" s="43">
        <f t="shared" si="1"/>
        <v>5795550.2300000004</v>
      </c>
      <c r="I25" s="60">
        <f t="shared" si="2"/>
        <v>39.186129832722557</v>
      </c>
      <c r="J25" s="60" t="e">
        <f t="shared" si="2"/>
        <v>#DIV/0!</v>
      </c>
      <c r="K25" s="60">
        <f t="shared" si="2"/>
        <v>39.186129832722557</v>
      </c>
    </row>
    <row r="26" spans="1:11" s="8" customFormat="1" ht="35.25" customHeight="1" x14ac:dyDescent="0.25">
      <c r="A26" s="23">
        <v>14020000</v>
      </c>
      <c r="B26" s="24" t="s">
        <v>178</v>
      </c>
      <c r="C26" s="49">
        <f>C27</f>
        <v>2000000</v>
      </c>
      <c r="D26" s="48"/>
      <c r="E26" s="45">
        <f t="shared" si="7"/>
        <v>2000000</v>
      </c>
      <c r="F26" s="49">
        <f>F27</f>
        <v>463096.5</v>
      </c>
      <c r="G26" s="48"/>
      <c r="H26" s="43">
        <f t="shared" si="1"/>
        <v>463096.5</v>
      </c>
      <c r="I26" s="60">
        <f t="shared" si="2"/>
        <v>23.154825000000002</v>
      </c>
      <c r="J26" s="60" t="e">
        <f t="shared" si="2"/>
        <v>#DIV/0!</v>
      </c>
      <c r="K26" s="60">
        <f t="shared" si="2"/>
        <v>23.154825000000002</v>
      </c>
    </row>
    <row r="27" spans="1:11" s="8" customFormat="1" ht="18.600000000000001" customHeight="1" x14ac:dyDescent="0.25">
      <c r="A27" s="19">
        <v>14021900</v>
      </c>
      <c r="B27" s="20" t="s">
        <v>179</v>
      </c>
      <c r="C27" s="48">
        <v>2000000</v>
      </c>
      <c r="D27" s="48"/>
      <c r="E27" s="45">
        <f t="shared" si="7"/>
        <v>2000000</v>
      </c>
      <c r="F27" s="48">
        <v>463096.5</v>
      </c>
      <c r="G27" s="48"/>
      <c r="H27" s="43">
        <f t="shared" si="1"/>
        <v>463096.5</v>
      </c>
      <c r="I27" s="61">
        <f t="shared" si="2"/>
        <v>23.154825000000002</v>
      </c>
      <c r="J27" s="61" t="e">
        <f t="shared" si="2"/>
        <v>#DIV/0!</v>
      </c>
      <c r="K27" s="60">
        <f t="shared" si="2"/>
        <v>23.154825000000002</v>
      </c>
    </row>
    <row r="28" spans="1:11" s="8" customFormat="1" ht="30.6" customHeight="1" x14ac:dyDescent="0.25">
      <c r="A28" s="23">
        <v>14030000</v>
      </c>
      <c r="B28" s="24" t="s">
        <v>180</v>
      </c>
      <c r="C28" s="49">
        <f>C29</f>
        <v>4789800</v>
      </c>
      <c r="D28" s="48"/>
      <c r="E28" s="45">
        <f t="shared" si="7"/>
        <v>4789800</v>
      </c>
      <c r="F28" s="49">
        <f>F29</f>
        <v>2557991.31</v>
      </c>
      <c r="G28" s="48"/>
      <c r="H28" s="43">
        <f t="shared" si="1"/>
        <v>2557991.31</v>
      </c>
      <c r="I28" s="60">
        <f t="shared" si="2"/>
        <v>53.404971188776152</v>
      </c>
      <c r="J28" s="60" t="e">
        <f t="shared" si="2"/>
        <v>#DIV/0!</v>
      </c>
      <c r="K28" s="60">
        <f t="shared" si="2"/>
        <v>53.404971188776152</v>
      </c>
    </row>
    <row r="29" spans="1:11" s="8" customFormat="1" ht="16.149999999999999" customHeight="1" x14ac:dyDescent="0.25">
      <c r="A29" s="19">
        <v>14031900</v>
      </c>
      <c r="B29" s="20" t="s">
        <v>179</v>
      </c>
      <c r="C29" s="47">
        <v>4789800</v>
      </c>
      <c r="D29" s="48"/>
      <c r="E29" s="45">
        <f t="shared" si="7"/>
        <v>4789800</v>
      </c>
      <c r="F29" s="48">
        <v>2557991.31</v>
      </c>
      <c r="G29" s="48"/>
      <c r="H29" s="43">
        <f t="shared" si="1"/>
        <v>2557991.31</v>
      </c>
      <c r="I29" s="61">
        <f t="shared" si="2"/>
        <v>53.404971188776152</v>
      </c>
      <c r="J29" s="61" t="e">
        <f t="shared" si="2"/>
        <v>#DIV/0!</v>
      </c>
      <c r="K29" s="60">
        <f t="shared" si="2"/>
        <v>53.404971188776152</v>
      </c>
    </row>
    <row r="30" spans="1:11" s="10" customFormat="1" ht="33" customHeight="1" x14ac:dyDescent="0.25">
      <c r="A30" s="23">
        <v>14040000</v>
      </c>
      <c r="B30" s="24" t="s">
        <v>181</v>
      </c>
      <c r="C30" s="44">
        <f t="shared" ref="C30:H30" si="11">C31+C32</f>
        <v>8000000</v>
      </c>
      <c r="D30" s="44">
        <f t="shared" si="11"/>
        <v>0</v>
      </c>
      <c r="E30" s="44">
        <f t="shared" si="11"/>
        <v>8000000</v>
      </c>
      <c r="F30" s="44">
        <f t="shared" si="11"/>
        <v>2774462.42</v>
      </c>
      <c r="G30" s="44">
        <f t="shared" si="11"/>
        <v>0</v>
      </c>
      <c r="H30" s="44">
        <f t="shared" si="11"/>
        <v>2774462.42</v>
      </c>
      <c r="I30" s="60">
        <f t="shared" si="2"/>
        <v>34.680780249999998</v>
      </c>
      <c r="J30" s="60" t="e">
        <f t="shared" si="2"/>
        <v>#DIV/0!</v>
      </c>
      <c r="K30" s="60">
        <f t="shared" si="2"/>
        <v>34.680780249999998</v>
      </c>
    </row>
    <row r="31" spans="1:11" s="8" customFormat="1" ht="65.25" customHeight="1" x14ac:dyDescent="0.25">
      <c r="A31" s="19">
        <v>14040100</v>
      </c>
      <c r="B31" s="82" t="s">
        <v>323</v>
      </c>
      <c r="C31" s="47">
        <v>4000000</v>
      </c>
      <c r="D31" s="48"/>
      <c r="E31" s="48">
        <f t="shared" si="7"/>
        <v>4000000</v>
      </c>
      <c r="F31" s="48">
        <v>1444119.13</v>
      </c>
      <c r="G31" s="48"/>
      <c r="H31" s="43">
        <f t="shared" si="1"/>
        <v>1444119.13</v>
      </c>
      <c r="I31" s="60">
        <f t="shared" ref="I31:K32" si="12">F31/C31*100</f>
        <v>36.102978249999992</v>
      </c>
      <c r="J31" s="60" t="e">
        <f t="shared" si="12"/>
        <v>#DIV/0!</v>
      </c>
      <c r="K31" s="60">
        <f t="shared" si="12"/>
        <v>36.102978249999992</v>
      </c>
    </row>
    <row r="32" spans="1:11" s="8" customFormat="1" ht="60" customHeight="1" x14ac:dyDescent="0.25">
      <c r="A32" s="19">
        <v>14040200</v>
      </c>
      <c r="B32" s="82" t="s">
        <v>324</v>
      </c>
      <c r="C32" s="47">
        <v>4000000</v>
      </c>
      <c r="D32" s="48"/>
      <c r="E32" s="48">
        <f t="shared" si="7"/>
        <v>4000000</v>
      </c>
      <c r="F32" s="48">
        <v>1330343.29</v>
      </c>
      <c r="G32" s="48"/>
      <c r="H32" s="43">
        <f t="shared" si="1"/>
        <v>1330343.29</v>
      </c>
      <c r="I32" s="60">
        <f t="shared" si="12"/>
        <v>33.258582250000003</v>
      </c>
      <c r="J32" s="60" t="e">
        <f t="shared" si="12"/>
        <v>#DIV/0!</v>
      </c>
      <c r="K32" s="60">
        <f t="shared" si="12"/>
        <v>33.258582250000003</v>
      </c>
    </row>
    <row r="33" spans="1:11" s="10" customFormat="1" ht="43.5" customHeight="1" x14ac:dyDescent="0.25">
      <c r="A33" s="23">
        <v>18000000</v>
      </c>
      <c r="B33" s="24" t="s">
        <v>308</v>
      </c>
      <c r="C33" s="49">
        <f>C34+C47+C49</f>
        <v>69219191</v>
      </c>
      <c r="D33" s="45"/>
      <c r="E33" s="45">
        <f t="shared" si="7"/>
        <v>69219191</v>
      </c>
      <c r="F33" s="49">
        <f>F34+F47+F49</f>
        <v>31850604.609999999</v>
      </c>
      <c r="G33" s="45"/>
      <c r="H33" s="43">
        <f t="shared" si="1"/>
        <v>31850604.609999999</v>
      </c>
      <c r="I33" s="60">
        <f t="shared" si="2"/>
        <v>46.014124334391596</v>
      </c>
      <c r="J33" s="60" t="e">
        <f t="shared" si="2"/>
        <v>#DIV/0!</v>
      </c>
      <c r="K33" s="60">
        <f t="shared" si="2"/>
        <v>46.014124334391596</v>
      </c>
    </row>
    <row r="34" spans="1:11" s="12" customFormat="1" ht="15.6" customHeight="1" x14ac:dyDescent="0.25">
      <c r="A34" s="23">
        <v>18010000</v>
      </c>
      <c r="B34" s="24" t="s">
        <v>182</v>
      </c>
      <c r="C34" s="49">
        <f>C39+C44+C46+C45</f>
        <v>42785560</v>
      </c>
      <c r="D34" s="51"/>
      <c r="E34" s="45">
        <f t="shared" si="7"/>
        <v>42785560</v>
      </c>
      <c r="F34" s="49">
        <f>F39+F44+F46+F45</f>
        <v>18520374.169999998</v>
      </c>
      <c r="G34" s="51"/>
      <c r="H34" s="43">
        <f t="shared" si="1"/>
        <v>18520374.169999998</v>
      </c>
      <c r="I34" s="60">
        <f t="shared" si="2"/>
        <v>43.286506405432107</v>
      </c>
      <c r="J34" s="60" t="e">
        <f t="shared" si="2"/>
        <v>#DIV/0!</v>
      </c>
      <c r="K34" s="60">
        <f t="shared" si="2"/>
        <v>43.286506405432107</v>
      </c>
    </row>
    <row r="35" spans="1:11" s="8" customFormat="1" ht="47.25" customHeight="1" x14ac:dyDescent="0.25">
      <c r="A35" s="19">
        <v>18010100</v>
      </c>
      <c r="B35" s="20" t="s">
        <v>183</v>
      </c>
      <c r="C35" s="47">
        <v>15000</v>
      </c>
      <c r="D35" s="48"/>
      <c r="E35" s="45">
        <f t="shared" si="7"/>
        <v>15000</v>
      </c>
      <c r="F35" s="48">
        <v>4373.03</v>
      </c>
      <c r="G35" s="48"/>
      <c r="H35" s="43">
        <f t="shared" si="1"/>
        <v>4373.03</v>
      </c>
      <c r="I35" s="61">
        <f t="shared" si="2"/>
        <v>29.153533333333332</v>
      </c>
      <c r="J35" s="61" t="e">
        <f t="shared" si="2"/>
        <v>#DIV/0!</v>
      </c>
      <c r="K35" s="60">
        <f t="shared" si="2"/>
        <v>29.153533333333332</v>
      </c>
    </row>
    <row r="36" spans="1:11" s="8" customFormat="1" ht="48" customHeight="1" x14ac:dyDescent="0.25">
      <c r="A36" s="19">
        <v>18010200</v>
      </c>
      <c r="B36" s="20" t="s">
        <v>184</v>
      </c>
      <c r="C36" s="47">
        <v>100000</v>
      </c>
      <c r="D36" s="48"/>
      <c r="E36" s="45">
        <f t="shared" si="7"/>
        <v>100000</v>
      </c>
      <c r="F36" s="48">
        <v>38416.29</v>
      </c>
      <c r="G36" s="48"/>
      <c r="H36" s="43">
        <f t="shared" si="1"/>
        <v>38416.29</v>
      </c>
      <c r="I36" s="61">
        <f t="shared" si="2"/>
        <v>38.416290000000004</v>
      </c>
      <c r="J36" s="61" t="e">
        <f t="shared" si="2"/>
        <v>#DIV/0!</v>
      </c>
      <c r="K36" s="60">
        <f t="shared" si="2"/>
        <v>38.416290000000004</v>
      </c>
    </row>
    <row r="37" spans="1:11" s="8" customFormat="1" ht="48" customHeight="1" x14ac:dyDescent="0.25">
      <c r="A37" s="19">
        <v>18010300</v>
      </c>
      <c r="B37" s="20" t="s">
        <v>185</v>
      </c>
      <c r="C37" s="47">
        <v>1200000</v>
      </c>
      <c r="D37" s="48"/>
      <c r="E37" s="45">
        <f t="shared" si="7"/>
        <v>1200000</v>
      </c>
      <c r="F37" s="48">
        <v>719237.25</v>
      </c>
      <c r="G37" s="48"/>
      <c r="H37" s="43">
        <f t="shared" si="1"/>
        <v>719237.25</v>
      </c>
      <c r="I37" s="61">
        <f t="shared" si="2"/>
        <v>59.936437499999997</v>
      </c>
      <c r="J37" s="61" t="e">
        <f t="shared" si="2"/>
        <v>#DIV/0!</v>
      </c>
      <c r="K37" s="60">
        <f t="shared" si="2"/>
        <v>59.936437499999997</v>
      </c>
    </row>
    <row r="38" spans="1:11" s="8" customFormat="1" ht="48.75" customHeight="1" x14ac:dyDescent="0.25">
      <c r="A38" s="19">
        <v>18010400</v>
      </c>
      <c r="B38" s="20" t="s">
        <v>186</v>
      </c>
      <c r="C38" s="47">
        <v>1500000</v>
      </c>
      <c r="D38" s="48"/>
      <c r="E38" s="45">
        <f t="shared" si="7"/>
        <v>1500000</v>
      </c>
      <c r="F38" s="48">
        <v>542345.88</v>
      </c>
      <c r="G38" s="48"/>
      <c r="H38" s="43">
        <f t="shared" si="1"/>
        <v>542345.88</v>
      </c>
      <c r="I38" s="61">
        <f t="shared" si="2"/>
        <v>36.156391999999997</v>
      </c>
      <c r="J38" s="61" t="e">
        <f t="shared" si="2"/>
        <v>#DIV/0!</v>
      </c>
      <c r="K38" s="60">
        <f t="shared" si="2"/>
        <v>36.156391999999997</v>
      </c>
    </row>
    <row r="39" spans="1:11" s="12" customFormat="1" ht="16.899999999999999" customHeight="1" x14ac:dyDescent="0.25">
      <c r="A39" s="23"/>
      <c r="B39" s="24" t="s">
        <v>187</v>
      </c>
      <c r="C39" s="49">
        <f>C35+C36+C37+C38</f>
        <v>2815000</v>
      </c>
      <c r="D39" s="51"/>
      <c r="E39" s="45">
        <f t="shared" si="7"/>
        <v>2815000</v>
      </c>
      <c r="F39" s="49">
        <f>F35+F36+F37+F38</f>
        <v>1304372.45</v>
      </c>
      <c r="G39" s="51"/>
      <c r="H39" s="43">
        <f t="shared" si="1"/>
        <v>1304372.45</v>
      </c>
      <c r="I39" s="60">
        <f t="shared" si="2"/>
        <v>46.33649911190053</v>
      </c>
      <c r="J39" s="60" t="e">
        <f t="shared" si="2"/>
        <v>#DIV/0!</v>
      </c>
      <c r="K39" s="60">
        <f t="shared" si="2"/>
        <v>46.33649911190053</v>
      </c>
    </row>
    <row r="40" spans="1:11" s="8" customFormat="1" ht="15.6" customHeight="1" x14ac:dyDescent="0.25">
      <c r="A40" s="19">
        <v>18010500</v>
      </c>
      <c r="B40" s="20" t="s">
        <v>188</v>
      </c>
      <c r="C40" s="47">
        <v>8526960</v>
      </c>
      <c r="D40" s="48"/>
      <c r="E40" s="45">
        <f t="shared" si="7"/>
        <v>8526960</v>
      </c>
      <c r="F40" s="48">
        <v>4130634.09</v>
      </c>
      <c r="G40" s="48"/>
      <c r="H40" s="43">
        <f t="shared" si="1"/>
        <v>4130634.09</v>
      </c>
      <c r="I40" s="61">
        <f t="shared" si="2"/>
        <v>48.442048397084072</v>
      </c>
      <c r="J40" s="61" t="e">
        <f t="shared" si="2"/>
        <v>#DIV/0!</v>
      </c>
      <c r="K40" s="60">
        <f t="shared" si="2"/>
        <v>48.442048397084072</v>
      </c>
    </row>
    <row r="41" spans="1:11" s="8" customFormat="1" ht="15.6" customHeight="1" x14ac:dyDescent="0.25">
      <c r="A41" s="19">
        <v>18010600</v>
      </c>
      <c r="B41" s="20" t="s">
        <v>189</v>
      </c>
      <c r="C41" s="47">
        <v>26700000</v>
      </c>
      <c r="D41" s="48"/>
      <c r="E41" s="45">
        <f t="shared" si="7"/>
        <v>26700000</v>
      </c>
      <c r="F41" s="48">
        <v>11433494.1</v>
      </c>
      <c r="G41" s="48"/>
      <c r="H41" s="43">
        <f t="shared" si="1"/>
        <v>11433494.1</v>
      </c>
      <c r="I41" s="61">
        <f t="shared" si="2"/>
        <v>42.822075280898872</v>
      </c>
      <c r="J41" s="61" t="e">
        <f t="shared" si="2"/>
        <v>#DIV/0!</v>
      </c>
      <c r="K41" s="60">
        <f t="shared" si="2"/>
        <v>42.822075280898872</v>
      </c>
    </row>
    <row r="42" spans="1:11" s="8" customFormat="1" ht="15.6" customHeight="1" x14ac:dyDescent="0.25">
      <c r="A42" s="19">
        <v>18010700</v>
      </c>
      <c r="B42" s="26" t="s">
        <v>190</v>
      </c>
      <c r="C42" s="47">
        <v>500000</v>
      </c>
      <c r="D42" s="48"/>
      <c r="E42" s="45">
        <f t="shared" si="7"/>
        <v>500000</v>
      </c>
      <c r="F42" s="48">
        <v>92934.78</v>
      </c>
      <c r="G42" s="48"/>
      <c r="H42" s="43">
        <f t="shared" si="1"/>
        <v>92934.78</v>
      </c>
      <c r="I42" s="61">
        <f t="shared" si="2"/>
        <v>18.586956000000001</v>
      </c>
      <c r="J42" s="61" t="e">
        <f t="shared" si="2"/>
        <v>#DIV/0!</v>
      </c>
      <c r="K42" s="60">
        <f t="shared" si="2"/>
        <v>18.586956000000001</v>
      </c>
    </row>
    <row r="43" spans="1:11" s="8" customFormat="1" ht="15.6" customHeight="1" x14ac:dyDescent="0.25">
      <c r="A43" s="19">
        <v>18010900</v>
      </c>
      <c r="B43" s="20" t="s">
        <v>191</v>
      </c>
      <c r="C43" s="47">
        <v>4200000</v>
      </c>
      <c r="D43" s="48"/>
      <c r="E43" s="45">
        <f t="shared" si="7"/>
        <v>4200000</v>
      </c>
      <c r="F43" s="48">
        <v>1552688.75</v>
      </c>
      <c r="G43" s="48"/>
      <c r="H43" s="43">
        <f t="shared" si="1"/>
        <v>1552688.75</v>
      </c>
      <c r="I43" s="61">
        <f t="shared" si="2"/>
        <v>36.968779761904763</v>
      </c>
      <c r="J43" s="61" t="e">
        <f t="shared" si="2"/>
        <v>#DIV/0!</v>
      </c>
      <c r="K43" s="60">
        <f t="shared" si="2"/>
        <v>36.968779761904763</v>
      </c>
    </row>
    <row r="44" spans="1:11" s="10" customFormat="1" ht="15.6" customHeight="1" x14ac:dyDescent="0.25">
      <c r="A44" s="23"/>
      <c r="B44" s="24" t="s">
        <v>192</v>
      </c>
      <c r="C44" s="52">
        <f>SUM(C40:C43)</f>
        <v>39926960</v>
      </c>
      <c r="D44" s="45"/>
      <c r="E44" s="45">
        <f t="shared" si="7"/>
        <v>39926960</v>
      </c>
      <c r="F44" s="52">
        <f>SUM(F40:F43)</f>
        <v>17209751.719999999</v>
      </c>
      <c r="G44" s="45"/>
      <c r="H44" s="43">
        <f t="shared" si="1"/>
        <v>17209751.719999999</v>
      </c>
      <c r="I44" s="60">
        <f t="shared" si="2"/>
        <v>43.103085534185418</v>
      </c>
      <c r="J44" s="60" t="e">
        <f t="shared" si="2"/>
        <v>#DIV/0!</v>
      </c>
      <c r="K44" s="60">
        <f t="shared" si="2"/>
        <v>43.103085534185418</v>
      </c>
    </row>
    <row r="45" spans="1:11" s="10" customFormat="1" ht="15" hidden="1" customHeight="1" x14ac:dyDescent="0.25">
      <c r="A45" s="58">
        <v>18011000</v>
      </c>
      <c r="B45" s="57" t="s">
        <v>241</v>
      </c>
      <c r="C45" s="56">
        <v>0</v>
      </c>
      <c r="D45" s="45"/>
      <c r="E45" s="45">
        <f t="shared" si="7"/>
        <v>0</v>
      </c>
      <c r="F45" s="56">
        <v>0</v>
      </c>
      <c r="G45" s="45"/>
      <c r="H45" s="43">
        <f t="shared" si="1"/>
        <v>0</v>
      </c>
      <c r="I45" s="61" t="e">
        <f t="shared" ref="I45:J78" si="13">F45/C45*100</f>
        <v>#DIV/0!</v>
      </c>
      <c r="J45" s="60"/>
      <c r="K45" s="61" t="e">
        <f t="shared" ref="K45:K114" si="14">H45/E45*100</f>
        <v>#DIV/0!</v>
      </c>
    </row>
    <row r="46" spans="1:11" s="8" customFormat="1" ht="14.45" customHeight="1" x14ac:dyDescent="0.25">
      <c r="A46" s="19">
        <v>18011100</v>
      </c>
      <c r="B46" s="20" t="s">
        <v>193</v>
      </c>
      <c r="C46" s="47">
        <v>43600</v>
      </c>
      <c r="D46" s="48"/>
      <c r="E46" s="45">
        <f t="shared" si="7"/>
        <v>43600</v>
      </c>
      <c r="F46" s="48">
        <v>6250</v>
      </c>
      <c r="G46" s="48"/>
      <c r="H46" s="43">
        <f t="shared" si="1"/>
        <v>6250</v>
      </c>
      <c r="I46" s="61">
        <f t="shared" si="13"/>
        <v>14.334862385321101</v>
      </c>
      <c r="J46" s="61" t="e">
        <f t="shared" si="13"/>
        <v>#DIV/0!</v>
      </c>
      <c r="K46" s="60">
        <f t="shared" si="14"/>
        <v>14.334862385321101</v>
      </c>
    </row>
    <row r="47" spans="1:11" s="12" customFormat="1" ht="16.899999999999999" customHeight="1" x14ac:dyDescent="0.25">
      <c r="A47" s="23">
        <v>18030000</v>
      </c>
      <c r="B47" s="27" t="s">
        <v>194</v>
      </c>
      <c r="C47" s="49">
        <f>C48</f>
        <v>100000</v>
      </c>
      <c r="D47" s="51"/>
      <c r="E47" s="45">
        <f t="shared" si="7"/>
        <v>100000</v>
      </c>
      <c r="F47" s="49">
        <f>F48</f>
        <v>25136</v>
      </c>
      <c r="G47" s="45"/>
      <c r="H47" s="43">
        <f t="shared" si="1"/>
        <v>25136</v>
      </c>
      <c r="I47" s="60">
        <f t="shared" si="13"/>
        <v>25.135999999999996</v>
      </c>
      <c r="J47" s="60" t="e">
        <f t="shared" si="13"/>
        <v>#DIV/0!</v>
      </c>
      <c r="K47" s="60">
        <f t="shared" si="14"/>
        <v>25.135999999999996</v>
      </c>
    </row>
    <row r="48" spans="1:11" s="8" customFormat="1" ht="15.6" customHeight="1" x14ac:dyDescent="0.25">
      <c r="A48" s="19">
        <v>18030100</v>
      </c>
      <c r="B48" s="20" t="s">
        <v>195</v>
      </c>
      <c r="C48" s="47">
        <v>100000</v>
      </c>
      <c r="D48" s="48"/>
      <c r="E48" s="45">
        <f t="shared" si="7"/>
        <v>100000</v>
      </c>
      <c r="F48" s="48">
        <v>25136</v>
      </c>
      <c r="G48" s="48"/>
      <c r="H48" s="43">
        <f t="shared" si="1"/>
        <v>25136</v>
      </c>
      <c r="I48" s="61">
        <f t="shared" si="13"/>
        <v>25.135999999999996</v>
      </c>
      <c r="J48" s="61" t="e">
        <f t="shared" si="13"/>
        <v>#DIV/0!</v>
      </c>
      <c r="K48" s="60">
        <f t="shared" si="14"/>
        <v>25.135999999999996</v>
      </c>
    </row>
    <row r="49" spans="1:11" s="10" customFormat="1" ht="15.75" customHeight="1" x14ac:dyDescent="0.25">
      <c r="A49" s="23">
        <v>18050000</v>
      </c>
      <c r="B49" s="24" t="s">
        <v>196</v>
      </c>
      <c r="C49" s="49">
        <f>C52+C53</f>
        <v>26333631</v>
      </c>
      <c r="D49" s="45"/>
      <c r="E49" s="45">
        <f t="shared" si="7"/>
        <v>26333631</v>
      </c>
      <c r="F49" s="49">
        <f>F52+F53</f>
        <v>13305094.439999999</v>
      </c>
      <c r="G49" s="45"/>
      <c r="H49" s="43">
        <f t="shared" si="1"/>
        <v>13305094.439999999</v>
      </c>
      <c r="I49" s="60">
        <f t="shared" si="13"/>
        <v>50.525103963065334</v>
      </c>
      <c r="J49" s="60" t="e">
        <f t="shared" si="13"/>
        <v>#DIV/0!</v>
      </c>
      <c r="K49" s="60">
        <f t="shared" si="14"/>
        <v>50.525103963065334</v>
      </c>
    </row>
    <row r="50" spans="1:11" s="8" customFormat="1" ht="15.6" customHeight="1" x14ac:dyDescent="0.25">
      <c r="A50" s="19">
        <v>18050300</v>
      </c>
      <c r="B50" s="20" t="s">
        <v>197</v>
      </c>
      <c r="C50" s="47">
        <v>3500000</v>
      </c>
      <c r="D50" s="48"/>
      <c r="E50" s="45">
        <f t="shared" si="7"/>
        <v>3500000</v>
      </c>
      <c r="F50" s="48">
        <v>1118819.04</v>
      </c>
      <c r="G50" s="48"/>
      <c r="H50" s="43">
        <f t="shared" si="1"/>
        <v>1118819.04</v>
      </c>
      <c r="I50" s="61">
        <f t="shared" si="13"/>
        <v>31.966258285714289</v>
      </c>
      <c r="J50" s="61" t="e">
        <f t="shared" si="13"/>
        <v>#DIV/0!</v>
      </c>
      <c r="K50" s="60">
        <f t="shared" si="14"/>
        <v>31.966258285714289</v>
      </c>
    </row>
    <row r="51" spans="1:11" s="8" customFormat="1" ht="15.6" customHeight="1" x14ac:dyDescent="0.25">
      <c r="A51" s="19">
        <v>18050400</v>
      </c>
      <c r="B51" s="20" t="s">
        <v>198</v>
      </c>
      <c r="C51" s="47">
        <v>15633631</v>
      </c>
      <c r="D51" s="48"/>
      <c r="E51" s="45">
        <f t="shared" si="7"/>
        <v>15633631</v>
      </c>
      <c r="F51" s="48">
        <v>9281826.1199999992</v>
      </c>
      <c r="G51" s="48"/>
      <c r="H51" s="43">
        <f t="shared" si="1"/>
        <v>9281826.1199999992</v>
      </c>
      <c r="I51" s="61">
        <f t="shared" si="13"/>
        <v>59.370891637393761</v>
      </c>
      <c r="J51" s="61" t="e">
        <f t="shared" si="13"/>
        <v>#DIV/0!</v>
      </c>
      <c r="K51" s="60">
        <f t="shared" si="14"/>
        <v>59.370891637393761</v>
      </c>
    </row>
    <row r="52" spans="1:11" s="9" customFormat="1" ht="18" customHeight="1" x14ac:dyDescent="0.25">
      <c r="A52" s="23"/>
      <c r="B52" s="24" t="s">
        <v>199</v>
      </c>
      <c r="C52" s="49">
        <f>C50+C51</f>
        <v>19133631</v>
      </c>
      <c r="D52" s="53"/>
      <c r="E52" s="45">
        <f t="shared" si="7"/>
        <v>19133631</v>
      </c>
      <c r="F52" s="49">
        <f>F50+F51</f>
        <v>10400645.16</v>
      </c>
      <c r="G52" s="53"/>
      <c r="H52" s="43">
        <f t="shared" si="1"/>
        <v>10400645.16</v>
      </c>
      <c r="I52" s="60">
        <f t="shared" si="13"/>
        <v>54.357926940265543</v>
      </c>
      <c r="J52" s="60" t="e">
        <f t="shared" si="13"/>
        <v>#DIV/0!</v>
      </c>
      <c r="K52" s="60">
        <f t="shared" si="14"/>
        <v>54.357926940265543</v>
      </c>
    </row>
    <row r="53" spans="1:11" s="10" customFormat="1" ht="73.900000000000006" customHeight="1" x14ac:dyDescent="0.25">
      <c r="A53" s="23">
        <v>18050500</v>
      </c>
      <c r="B53" s="24" t="s">
        <v>200</v>
      </c>
      <c r="C53" s="44">
        <v>7200000</v>
      </c>
      <c r="D53" s="45"/>
      <c r="E53" s="45">
        <f t="shared" si="7"/>
        <v>7200000</v>
      </c>
      <c r="F53" s="45">
        <v>2904449.28</v>
      </c>
      <c r="G53" s="45"/>
      <c r="H53" s="43">
        <f t="shared" si="1"/>
        <v>2904449.28</v>
      </c>
      <c r="I53" s="60">
        <f t="shared" si="13"/>
        <v>40.339573333333327</v>
      </c>
      <c r="J53" s="60" t="e">
        <f t="shared" si="13"/>
        <v>#DIV/0!</v>
      </c>
      <c r="K53" s="60">
        <f t="shared" si="14"/>
        <v>40.339573333333327</v>
      </c>
    </row>
    <row r="54" spans="1:11" s="10" customFormat="1" ht="15" customHeight="1" x14ac:dyDescent="0.25">
      <c r="A54" s="16">
        <v>19010000</v>
      </c>
      <c r="B54" s="17" t="s">
        <v>201</v>
      </c>
      <c r="C54" s="45"/>
      <c r="D54" s="45">
        <f>D55+D56+D57</f>
        <v>95000</v>
      </c>
      <c r="E54" s="45">
        <f t="shared" si="7"/>
        <v>95000</v>
      </c>
      <c r="F54" s="45"/>
      <c r="G54" s="45">
        <f>G55+G56+G57</f>
        <v>45386</v>
      </c>
      <c r="H54" s="43">
        <f t="shared" si="1"/>
        <v>45386</v>
      </c>
      <c r="I54" s="60" t="e">
        <f t="shared" si="13"/>
        <v>#DIV/0!</v>
      </c>
      <c r="J54" s="60">
        <f t="shared" si="13"/>
        <v>47.774736842105263</v>
      </c>
      <c r="K54" s="60">
        <f t="shared" si="14"/>
        <v>47.774736842105263</v>
      </c>
    </row>
    <row r="55" spans="1:11" s="8" customFormat="1" ht="43.15" customHeight="1" x14ac:dyDescent="0.25">
      <c r="A55" s="21">
        <v>19010100</v>
      </c>
      <c r="B55" s="28" t="s">
        <v>202</v>
      </c>
      <c r="C55" s="48"/>
      <c r="D55" s="47">
        <v>35000</v>
      </c>
      <c r="E55" s="48">
        <f t="shared" si="7"/>
        <v>35000</v>
      </c>
      <c r="F55" s="48"/>
      <c r="G55" s="48">
        <v>21462.400000000001</v>
      </c>
      <c r="H55" s="43">
        <f t="shared" si="1"/>
        <v>21462.400000000001</v>
      </c>
      <c r="I55" s="61" t="e">
        <f t="shared" si="13"/>
        <v>#DIV/0!</v>
      </c>
      <c r="J55" s="61">
        <f t="shared" si="13"/>
        <v>61.32114285714286</v>
      </c>
      <c r="K55" s="61">
        <f t="shared" si="14"/>
        <v>61.32114285714286</v>
      </c>
    </row>
    <row r="56" spans="1:11" s="8" customFormat="1" ht="30" customHeight="1" x14ac:dyDescent="0.25">
      <c r="A56" s="21">
        <v>19010200</v>
      </c>
      <c r="B56" s="28" t="s">
        <v>203</v>
      </c>
      <c r="C56" s="48"/>
      <c r="D56" s="47">
        <v>20000</v>
      </c>
      <c r="E56" s="48">
        <f t="shared" si="7"/>
        <v>20000</v>
      </c>
      <c r="F56" s="48"/>
      <c r="G56" s="48">
        <v>9961.4599999999991</v>
      </c>
      <c r="H56" s="43">
        <f t="shared" si="1"/>
        <v>9961.4599999999991</v>
      </c>
      <c r="I56" s="61" t="e">
        <f t="shared" si="13"/>
        <v>#DIV/0!</v>
      </c>
      <c r="J56" s="61">
        <f t="shared" si="13"/>
        <v>49.807299999999991</v>
      </c>
      <c r="K56" s="61">
        <f t="shared" si="14"/>
        <v>49.807299999999991</v>
      </c>
    </row>
    <row r="57" spans="1:11" s="8" customFormat="1" ht="60" customHeight="1" x14ac:dyDescent="0.25">
      <c r="A57" s="21">
        <v>19010300</v>
      </c>
      <c r="B57" s="28" t="s">
        <v>204</v>
      </c>
      <c r="C57" s="48"/>
      <c r="D57" s="47">
        <v>40000</v>
      </c>
      <c r="E57" s="48">
        <f t="shared" si="7"/>
        <v>40000</v>
      </c>
      <c r="F57" s="48"/>
      <c r="G57" s="48">
        <v>13962.14</v>
      </c>
      <c r="H57" s="43">
        <f t="shared" si="1"/>
        <v>13962.14</v>
      </c>
      <c r="I57" s="61" t="e">
        <f t="shared" si="13"/>
        <v>#DIV/0!</v>
      </c>
      <c r="J57" s="61">
        <f t="shared" si="13"/>
        <v>34.905349999999999</v>
      </c>
      <c r="K57" s="61">
        <f t="shared" si="14"/>
        <v>34.905349999999999</v>
      </c>
    </row>
    <row r="58" spans="1:11" s="8" customFormat="1" ht="15.6" customHeight="1" x14ac:dyDescent="0.25">
      <c r="A58" s="16">
        <v>20000000</v>
      </c>
      <c r="B58" s="18" t="s">
        <v>4</v>
      </c>
      <c r="C58" s="45">
        <f>C64+C77+C83+C59</f>
        <v>3173000</v>
      </c>
      <c r="D58" s="45">
        <f>D64+D77+D83+D59</f>
        <v>4465860</v>
      </c>
      <c r="E58" s="45">
        <f t="shared" si="7"/>
        <v>7638860</v>
      </c>
      <c r="F58" s="45">
        <f>F64+F77+F83+F59</f>
        <v>2189298.7400000002</v>
      </c>
      <c r="G58" s="45">
        <f>G64+G77+G83+G59</f>
        <v>36407089.160000004</v>
      </c>
      <c r="H58" s="43">
        <f t="shared" si="1"/>
        <v>38596387.900000006</v>
      </c>
      <c r="I58" s="60">
        <f t="shared" si="13"/>
        <v>68.997754175858816</v>
      </c>
      <c r="J58" s="60">
        <f t="shared" si="13"/>
        <v>815.23131401342641</v>
      </c>
      <c r="K58" s="60">
        <f t="shared" si="14"/>
        <v>505.26371605187171</v>
      </c>
    </row>
    <row r="59" spans="1:11" s="12" customFormat="1" ht="35.25" customHeight="1" x14ac:dyDescent="0.25">
      <c r="A59" s="29">
        <v>21000000</v>
      </c>
      <c r="B59" s="30" t="s">
        <v>22</v>
      </c>
      <c r="C59" s="45">
        <f>C60</f>
        <v>145000</v>
      </c>
      <c r="D59" s="45">
        <f>D60</f>
        <v>0</v>
      </c>
      <c r="E59" s="45">
        <f t="shared" si="7"/>
        <v>145000</v>
      </c>
      <c r="F59" s="45">
        <f>F60</f>
        <v>132704.65</v>
      </c>
      <c r="G59" s="45">
        <f>G60</f>
        <v>0</v>
      </c>
      <c r="H59" s="43">
        <f t="shared" si="1"/>
        <v>132704.65</v>
      </c>
      <c r="I59" s="60">
        <f t="shared" si="13"/>
        <v>91.520448275862066</v>
      </c>
      <c r="J59" s="60" t="e">
        <f t="shared" si="13"/>
        <v>#DIV/0!</v>
      </c>
      <c r="K59" s="60">
        <f t="shared" si="14"/>
        <v>91.520448275862066</v>
      </c>
    </row>
    <row r="60" spans="1:11" s="12" customFormat="1" ht="15.6" customHeight="1" x14ac:dyDescent="0.25">
      <c r="A60" s="29">
        <v>21080000</v>
      </c>
      <c r="B60" s="30" t="s">
        <v>23</v>
      </c>
      <c r="C60" s="45">
        <f>C61+C62+C63</f>
        <v>145000</v>
      </c>
      <c r="D60" s="45">
        <f t="shared" ref="D60:H60" si="15">D61+D62+D63</f>
        <v>0</v>
      </c>
      <c r="E60" s="45">
        <f t="shared" si="15"/>
        <v>145000</v>
      </c>
      <c r="F60" s="45">
        <f t="shared" si="15"/>
        <v>132704.65</v>
      </c>
      <c r="G60" s="45">
        <f t="shared" si="15"/>
        <v>0</v>
      </c>
      <c r="H60" s="45">
        <f t="shared" si="15"/>
        <v>132704.65</v>
      </c>
      <c r="I60" s="60">
        <f t="shared" si="13"/>
        <v>91.520448275862066</v>
      </c>
      <c r="J60" s="60" t="e">
        <f t="shared" si="13"/>
        <v>#DIV/0!</v>
      </c>
      <c r="K60" s="60">
        <f t="shared" si="14"/>
        <v>91.520448275862066</v>
      </c>
    </row>
    <row r="61" spans="1:11" s="8" customFormat="1" ht="15.6" customHeight="1" x14ac:dyDescent="0.25">
      <c r="A61" s="19">
        <v>21081100</v>
      </c>
      <c r="B61" s="20" t="s">
        <v>205</v>
      </c>
      <c r="C61" s="47">
        <v>80000</v>
      </c>
      <c r="D61" s="55"/>
      <c r="E61" s="45">
        <f t="shared" si="7"/>
        <v>80000</v>
      </c>
      <c r="F61" s="48">
        <v>92104.65</v>
      </c>
      <c r="G61" s="55"/>
      <c r="H61" s="43">
        <f t="shared" si="1"/>
        <v>92104.65</v>
      </c>
      <c r="I61" s="61">
        <f t="shared" si="13"/>
        <v>115.13081249999999</v>
      </c>
      <c r="J61" s="61" t="e">
        <f t="shared" si="13"/>
        <v>#DIV/0!</v>
      </c>
      <c r="K61" s="60">
        <f t="shared" si="14"/>
        <v>115.13081249999999</v>
      </c>
    </row>
    <row r="62" spans="1:11" s="8" customFormat="1" ht="43.9" customHeight="1" x14ac:dyDescent="0.25">
      <c r="A62" s="19">
        <v>21081500</v>
      </c>
      <c r="B62" s="20" t="s">
        <v>206</v>
      </c>
      <c r="C62" s="47">
        <v>65000</v>
      </c>
      <c r="D62" s="55"/>
      <c r="E62" s="45">
        <f t="shared" si="7"/>
        <v>65000</v>
      </c>
      <c r="F62" s="48">
        <v>40600</v>
      </c>
      <c r="G62" s="55"/>
      <c r="H62" s="43">
        <f t="shared" si="1"/>
        <v>40600</v>
      </c>
      <c r="I62" s="61">
        <f t="shared" si="13"/>
        <v>62.46153846153846</v>
      </c>
      <c r="J62" s="61" t="e">
        <f t="shared" si="13"/>
        <v>#DIV/0!</v>
      </c>
      <c r="K62" s="60">
        <f t="shared" si="14"/>
        <v>62.46153846153846</v>
      </c>
    </row>
    <row r="63" spans="1:11" s="8" customFormat="1" ht="58.5" hidden="1" customHeight="1" x14ac:dyDescent="0.25">
      <c r="A63" s="19">
        <v>21081800</v>
      </c>
      <c r="B63" s="20" t="s">
        <v>363</v>
      </c>
      <c r="C63" s="47">
        <v>0</v>
      </c>
      <c r="D63" s="48"/>
      <c r="E63" s="45">
        <f t="shared" si="7"/>
        <v>0</v>
      </c>
      <c r="F63" s="48">
        <v>0</v>
      </c>
      <c r="G63" s="48">
        <v>0</v>
      </c>
      <c r="H63" s="43">
        <f t="shared" si="1"/>
        <v>0</v>
      </c>
      <c r="I63" s="61" t="e">
        <f>F63/C63*100</f>
        <v>#DIV/0!</v>
      </c>
      <c r="J63" s="61" t="e">
        <f>G63/D63*100</f>
        <v>#DIV/0!</v>
      </c>
      <c r="K63" s="60" t="e">
        <f>H63/E63*100</f>
        <v>#DIV/0!</v>
      </c>
    </row>
    <row r="64" spans="1:11" s="9" customFormat="1" ht="28.15" customHeight="1" x14ac:dyDescent="0.25">
      <c r="A64" s="31">
        <v>22000000</v>
      </c>
      <c r="B64" s="32" t="s">
        <v>11</v>
      </c>
      <c r="C64" s="53">
        <f>C65+C70+C72+C76</f>
        <v>2438000</v>
      </c>
      <c r="D64" s="53">
        <f>D65+D70+D72+D76</f>
        <v>0</v>
      </c>
      <c r="E64" s="45">
        <f t="shared" si="7"/>
        <v>2438000</v>
      </c>
      <c r="F64" s="53">
        <f>F65+F70+F72+F76</f>
        <v>1172909.4000000001</v>
      </c>
      <c r="G64" s="53">
        <f>G65+G70+G72+G76</f>
        <v>0</v>
      </c>
      <c r="H64" s="43">
        <f t="shared" si="1"/>
        <v>1172909.4000000001</v>
      </c>
      <c r="I64" s="60">
        <f t="shared" si="13"/>
        <v>48.109491386382288</v>
      </c>
      <c r="J64" s="60" t="e">
        <f t="shared" si="13"/>
        <v>#DIV/0!</v>
      </c>
      <c r="K64" s="60">
        <f t="shared" si="14"/>
        <v>48.109491386382288</v>
      </c>
    </row>
    <row r="65" spans="1:11" s="10" customFormat="1" ht="16.149999999999999" customHeight="1" x14ac:dyDescent="0.25">
      <c r="A65" s="16">
        <v>22010000</v>
      </c>
      <c r="B65" s="17" t="s">
        <v>13</v>
      </c>
      <c r="C65" s="45">
        <f>C66+C67+C68+C69</f>
        <v>2315000</v>
      </c>
      <c r="D65" s="45">
        <f>D66+D67+D68+D69</f>
        <v>0</v>
      </c>
      <c r="E65" s="45">
        <f t="shared" si="7"/>
        <v>2315000</v>
      </c>
      <c r="F65" s="45">
        <f>F66+F67+F68+F69</f>
        <v>1113403.1400000001</v>
      </c>
      <c r="G65" s="54"/>
      <c r="H65" s="43">
        <f t="shared" si="1"/>
        <v>1113403.1400000001</v>
      </c>
      <c r="I65" s="60">
        <f t="shared" si="13"/>
        <v>48.09516803455724</v>
      </c>
      <c r="J65" s="60" t="e">
        <f t="shared" si="13"/>
        <v>#DIV/0!</v>
      </c>
      <c r="K65" s="60">
        <f t="shared" si="14"/>
        <v>48.09516803455724</v>
      </c>
    </row>
    <row r="66" spans="1:11" s="8" customFormat="1" ht="43.9" customHeight="1" x14ac:dyDescent="0.25">
      <c r="A66" s="19">
        <v>22010300</v>
      </c>
      <c r="B66" s="20" t="s">
        <v>207</v>
      </c>
      <c r="C66" s="47">
        <v>65000</v>
      </c>
      <c r="D66" s="48"/>
      <c r="E66" s="45">
        <f t="shared" si="7"/>
        <v>65000</v>
      </c>
      <c r="F66" s="48">
        <v>29100</v>
      </c>
      <c r="G66" s="55"/>
      <c r="H66" s="43">
        <f t="shared" si="1"/>
        <v>29100</v>
      </c>
      <c r="I66" s="61">
        <f t="shared" si="13"/>
        <v>44.769230769230766</v>
      </c>
      <c r="J66" s="61" t="e">
        <f t="shared" si="13"/>
        <v>#DIV/0!</v>
      </c>
      <c r="K66" s="60">
        <f t="shared" si="14"/>
        <v>44.769230769230766</v>
      </c>
    </row>
    <row r="67" spans="1:11" s="8" customFormat="1" ht="19.149999999999999" customHeight="1" x14ac:dyDescent="0.25">
      <c r="A67" s="19">
        <v>22012500</v>
      </c>
      <c r="B67" s="20" t="s">
        <v>208</v>
      </c>
      <c r="C67" s="47">
        <v>1600000</v>
      </c>
      <c r="D67" s="48"/>
      <c r="E67" s="45">
        <f t="shared" si="7"/>
        <v>1600000</v>
      </c>
      <c r="F67" s="48">
        <v>606573.14</v>
      </c>
      <c r="G67" s="48"/>
      <c r="H67" s="43">
        <f t="shared" si="1"/>
        <v>606573.14</v>
      </c>
      <c r="I67" s="61">
        <f t="shared" si="13"/>
        <v>37.910821249999998</v>
      </c>
      <c r="J67" s="61" t="e">
        <f t="shared" si="13"/>
        <v>#DIV/0!</v>
      </c>
      <c r="K67" s="60">
        <f t="shared" si="14"/>
        <v>37.910821249999998</v>
      </c>
    </row>
    <row r="68" spans="1:11" s="8" customFormat="1" ht="30" customHeight="1" x14ac:dyDescent="0.25">
      <c r="A68" s="19">
        <v>22012600</v>
      </c>
      <c r="B68" s="20" t="s">
        <v>209</v>
      </c>
      <c r="C68" s="47">
        <v>650000</v>
      </c>
      <c r="D68" s="48"/>
      <c r="E68" s="45">
        <f t="shared" si="7"/>
        <v>650000</v>
      </c>
      <c r="F68" s="48">
        <v>477730</v>
      </c>
      <c r="G68" s="48"/>
      <c r="H68" s="43">
        <f t="shared" si="1"/>
        <v>477730</v>
      </c>
      <c r="I68" s="61">
        <f t="shared" si="13"/>
        <v>73.496923076923082</v>
      </c>
      <c r="J68" s="61" t="e">
        <f t="shared" si="13"/>
        <v>#DIV/0!</v>
      </c>
      <c r="K68" s="60">
        <f t="shared" si="14"/>
        <v>73.496923076923082</v>
      </c>
    </row>
    <row r="69" spans="1:11" s="8" customFormat="1" ht="109.5" hidden="1" customHeight="1" x14ac:dyDescent="0.25">
      <c r="A69" s="19">
        <v>22012900</v>
      </c>
      <c r="B69" s="20" t="s">
        <v>358</v>
      </c>
      <c r="C69" s="47"/>
      <c r="D69" s="48"/>
      <c r="E69" s="45">
        <f t="shared" si="7"/>
        <v>0</v>
      </c>
      <c r="F69" s="48"/>
      <c r="G69" s="48"/>
      <c r="H69" s="43">
        <f t="shared" si="1"/>
        <v>0</v>
      </c>
      <c r="I69" s="61" t="e">
        <f t="shared" si="13"/>
        <v>#DIV/0!</v>
      </c>
      <c r="J69" s="61" t="e">
        <f t="shared" si="13"/>
        <v>#DIV/0!</v>
      </c>
      <c r="K69" s="61" t="e">
        <f t="shared" si="14"/>
        <v>#DIV/0!</v>
      </c>
    </row>
    <row r="70" spans="1:11" s="12" customFormat="1" ht="45" x14ac:dyDescent="0.25">
      <c r="A70" s="16">
        <v>22080000</v>
      </c>
      <c r="B70" s="17" t="s">
        <v>14</v>
      </c>
      <c r="C70" s="45">
        <f>C71</f>
        <v>75000</v>
      </c>
      <c r="D70" s="51"/>
      <c r="E70" s="45">
        <f t="shared" si="7"/>
        <v>75000</v>
      </c>
      <c r="F70" s="45">
        <f>F71</f>
        <v>51307.77</v>
      </c>
      <c r="G70" s="51"/>
      <c r="H70" s="43">
        <f t="shared" si="1"/>
        <v>51307.77</v>
      </c>
      <c r="I70" s="60">
        <f t="shared" si="13"/>
        <v>68.410359999999997</v>
      </c>
      <c r="J70" s="60" t="e">
        <f t="shared" si="13"/>
        <v>#DIV/0!</v>
      </c>
      <c r="K70" s="60">
        <f t="shared" si="14"/>
        <v>68.410359999999997</v>
      </c>
    </row>
    <row r="71" spans="1:11" s="8" customFormat="1" ht="44.45" customHeight="1" x14ac:dyDescent="0.25">
      <c r="A71" s="21">
        <v>22080400</v>
      </c>
      <c r="B71" s="28" t="s">
        <v>21</v>
      </c>
      <c r="C71" s="47">
        <v>75000</v>
      </c>
      <c r="D71" s="48"/>
      <c r="E71" s="45">
        <f t="shared" si="7"/>
        <v>75000</v>
      </c>
      <c r="F71" s="48">
        <v>51307.77</v>
      </c>
      <c r="G71" s="48"/>
      <c r="H71" s="43">
        <f t="shared" si="1"/>
        <v>51307.77</v>
      </c>
      <c r="I71" s="61">
        <f t="shared" si="13"/>
        <v>68.410359999999997</v>
      </c>
      <c r="J71" s="61" t="e">
        <f t="shared" si="13"/>
        <v>#DIV/0!</v>
      </c>
      <c r="K71" s="60">
        <f t="shared" si="14"/>
        <v>68.410359999999997</v>
      </c>
    </row>
    <row r="72" spans="1:11" s="12" customFormat="1" ht="19.5" customHeight="1" x14ac:dyDescent="0.25">
      <c r="A72" s="16">
        <v>22090000</v>
      </c>
      <c r="B72" s="17" t="s">
        <v>25</v>
      </c>
      <c r="C72" s="45">
        <f>C73+C75</f>
        <v>35000</v>
      </c>
      <c r="D72" s="54">
        <f>D75</f>
        <v>0</v>
      </c>
      <c r="E72" s="45">
        <f t="shared" si="7"/>
        <v>35000</v>
      </c>
      <c r="F72" s="45">
        <f>F73+F75+F74</f>
        <v>3989.9700000000003</v>
      </c>
      <c r="G72" s="54">
        <f>G75</f>
        <v>0</v>
      </c>
      <c r="H72" s="43">
        <f t="shared" si="1"/>
        <v>3989.9700000000003</v>
      </c>
      <c r="I72" s="60">
        <f t="shared" si="13"/>
        <v>11.399914285714287</v>
      </c>
      <c r="J72" s="60" t="e">
        <f t="shared" si="13"/>
        <v>#DIV/0!</v>
      </c>
      <c r="K72" s="60">
        <f t="shared" si="14"/>
        <v>11.399914285714287</v>
      </c>
    </row>
    <row r="73" spans="1:11" s="8" customFormat="1" ht="51.75" customHeight="1" x14ac:dyDescent="0.25">
      <c r="A73" s="19">
        <v>22090100</v>
      </c>
      <c r="B73" s="20" t="s">
        <v>210</v>
      </c>
      <c r="C73" s="47">
        <v>25000</v>
      </c>
      <c r="D73" s="48"/>
      <c r="E73" s="45">
        <f t="shared" si="7"/>
        <v>25000</v>
      </c>
      <c r="F73" s="48">
        <v>997.97</v>
      </c>
      <c r="G73" s="48"/>
      <c r="H73" s="43">
        <f t="shared" si="1"/>
        <v>997.97</v>
      </c>
      <c r="I73" s="61">
        <f t="shared" si="13"/>
        <v>3.9918800000000005</v>
      </c>
      <c r="J73" s="61" t="e">
        <f t="shared" si="13"/>
        <v>#DIV/0!</v>
      </c>
      <c r="K73" s="60">
        <f t="shared" si="14"/>
        <v>3.9918800000000005</v>
      </c>
    </row>
    <row r="74" spans="1:11" s="8" customFormat="1" ht="18.75" hidden="1" customHeight="1" x14ac:dyDescent="0.25">
      <c r="A74" s="21">
        <v>22090200</v>
      </c>
      <c r="B74" s="22" t="s">
        <v>211</v>
      </c>
      <c r="C74" s="47">
        <v>0</v>
      </c>
      <c r="D74" s="48"/>
      <c r="E74" s="45">
        <f t="shared" si="7"/>
        <v>0</v>
      </c>
      <c r="F74" s="48"/>
      <c r="G74" s="48"/>
      <c r="H74" s="43">
        <f t="shared" si="1"/>
        <v>0</v>
      </c>
      <c r="I74" s="61" t="e">
        <f t="shared" si="13"/>
        <v>#DIV/0!</v>
      </c>
      <c r="J74" s="61" t="e">
        <f t="shared" si="13"/>
        <v>#DIV/0!</v>
      </c>
      <c r="K74" s="61" t="e">
        <f t="shared" si="14"/>
        <v>#DIV/0!</v>
      </c>
    </row>
    <row r="75" spans="1:11" s="8" customFormat="1" ht="50.25" customHeight="1" x14ac:dyDescent="0.25">
      <c r="A75" s="21">
        <v>22090400</v>
      </c>
      <c r="B75" s="28" t="s">
        <v>26</v>
      </c>
      <c r="C75" s="47">
        <v>10000</v>
      </c>
      <c r="D75" s="48"/>
      <c r="E75" s="45">
        <f t="shared" si="7"/>
        <v>10000</v>
      </c>
      <c r="F75" s="48">
        <v>2992</v>
      </c>
      <c r="G75" s="48"/>
      <c r="H75" s="43">
        <f t="shared" si="1"/>
        <v>2992</v>
      </c>
      <c r="I75" s="61">
        <f t="shared" si="13"/>
        <v>29.92</v>
      </c>
      <c r="J75" s="61" t="e">
        <f t="shared" si="13"/>
        <v>#DIV/0!</v>
      </c>
      <c r="K75" s="60">
        <f t="shared" si="14"/>
        <v>29.92</v>
      </c>
    </row>
    <row r="76" spans="1:11" s="8" customFormat="1" ht="90" customHeight="1" x14ac:dyDescent="0.25">
      <c r="A76" s="21">
        <v>22130000</v>
      </c>
      <c r="B76" s="28" t="s">
        <v>356</v>
      </c>
      <c r="C76" s="47">
        <v>13000</v>
      </c>
      <c r="D76" s="48"/>
      <c r="E76" s="45">
        <f t="shared" si="7"/>
        <v>13000</v>
      </c>
      <c r="F76" s="48">
        <v>4208.5200000000004</v>
      </c>
      <c r="G76" s="48"/>
      <c r="H76" s="43">
        <f t="shared" si="1"/>
        <v>4208.5200000000004</v>
      </c>
      <c r="I76" s="61">
        <f t="shared" si="13"/>
        <v>32.373230769230773</v>
      </c>
      <c r="J76" s="61"/>
      <c r="K76" s="60">
        <f t="shared" si="14"/>
        <v>32.373230769230773</v>
      </c>
    </row>
    <row r="77" spans="1:11" s="12" customFormat="1" ht="15" x14ac:dyDescent="0.25">
      <c r="A77" s="16">
        <v>24000000</v>
      </c>
      <c r="B77" s="18" t="s">
        <v>5</v>
      </c>
      <c r="C77" s="45">
        <f>C78</f>
        <v>590000</v>
      </c>
      <c r="D77" s="45">
        <f>D78+D81</f>
        <v>65000</v>
      </c>
      <c r="E77" s="45">
        <f t="shared" si="7"/>
        <v>655000</v>
      </c>
      <c r="F77" s="45">
        <f>F78</f>
        <v>883684.69</v>
      </c>
      <c r="G77" s="45">
        <f>G78+G81</f>
        <v>156.66999999999999</v>
      </c>
      <c r="H77" s="43">
        <f t="shared" si="1"/>
        <v>883841.36</v>
      </c>
      <c r="I77" s="60">
        <f t="shared" si="13"/>
        <v>149.77706610169491</v>
      </c>
      <c r="J77" s="60">
        <f t="shared" si="13"/>
        <v>0.24103076923076922</v>
      </c>
      <c r="K77" s="60">
        <f t="shared" si="14"/>
        <v>134.93761221374046</v>
      </c>
    </row>
    <row r="78" spans="1:11" s="10" customFormat="1" ht="15" x14ac:dyDescent="0.25">
      <c r="A78" s="16">
        <v>24060000</v>
      </c>
      <c r="B78" s="18" t="s">
        <v>6</v>
      </c>
      <c r="C78" s="45">
        <f>C79+C82</f>
        <v>590000</v>
      </c>
      <c r="D78" s="45">
        <f>D80</f>
        <v>65000</v>
      </c>
      <c r="E78" s="45">
        <f t="shared" si="7"/>
        <v>655000</v>
      </c>
      <c r="F78" s="45">
        <f>F79+F82</f>
        <v>883684.69</v>
      </c>
      <c r="G78" s="45">
        <f>G80</f>
        <v>156.66999999999999</v>
      </c>
      <c r="H78" s="43">
        <f t="shared" si="1"/>
        <v>883841.36</v>
      </c>
      <c r="I78" s="60">
        <f t="shared" si="13"/>
        <v>149.77706610169491</v>
      </c>
      <c r="J78" s="60">
        <f t="shared" si="13"/>
        <v>0.24103076923076922</v>
      </c>
      <c r="K78" s="60">
        <f t="shared" si="14"/>
        <v>134.93761221374046</v>
      </c>
    </row>
    <row r="79" spans="1:11" s="8" customFormat="1" ht="15" x14ac:dyDescent="0.25">
      <c r="A79" s="21">
        <v>24060300</v>
      </c>
      <c r="B79" s="22" t="s">
        <v>23</v>
      </c>
      <c r="C79" s="47">
        <v>510000</v>
      </c>
      <c r="D79" s="47"/>
      <c r="E79" s="45">
        <f t="shared" si="7"/>
        <v>510000</v>
      </c>
      <c r="F79" s="48">
        <v>883684.69</v>
      </c>
      <c r="G79" s="48"/>
      <c r="H79" s="43">
        <f t="shared" ref="H79:H99" si="16">F79+G79</f>
        <v>883684.69</v>
      </c>
      <c r="I79" s="61">
        <f t="shared" ref="I79:J112" si="17">F79/C79*100</f>
        <v>173.27150784313724</v>
      </c>
      <c r="J79" s="61" t="e">
        <f t="shared" si="17"/>
        <v>#DIV/0!</v>
      </c>
      <c r="K79" s="60">
        <f t="shared" si="14"/>
        <v>173.27150784313724</v>
      </c>
    </row>
    <row r="80" spans="1:11" s="8" customFormat="1" ht="64.5" customHeight="1" x14ac:dyDescent="0.25">
      <c r="A80" s="21">
        <v>24062100</v>
      </c>
      <c r="B80" s="28" t="s">
        <v>212</v>
      </c>
      <c r="C80" s="47"/>
      <c r="D80" s="47">
        <v>65000</v>
      </c>
      <c r="E80" s="48">
        <f t="shared" si="7"/>
        <v>65000</v>
      </c>
      <c r="F80" s="48"/>
      <c r="G80" s="48">
        <v>156.66999999999999</v>
      </c>
      <c r="H80" s="43">
        <f t="shared" si="16"/>
        <v>156.66999999999999</v>
      </c>
      <c r="I80" s="61" t="e">
        <f>F80/C80*100</f>
        <v>#DIV/0!</v>
      </c>
      <c r="J80" s="61">
        <f t="shared" si="17"/>
        <v>0.24103076923076922</v>
      </c>
      <c r="K80" s="60">
        <f t="shared" si="14"/>
        <v>0.24103076923076922</v>
      </c>
    </row>
    <row r="81" spans="1:11" s="8" customFormat="1" ht="33" hidden="1" customHeight="1" x14ac:dyDescent="0.25">
      <c r="A81" s="21">
        <v>24170000</v>
      </c>
      <c r="B81" s="28" t="s">
        <v>213</v>
      </c>
      <c r="C81" s="47"/>
      <c r="D81" s="47">
        <v>0</v>
      </c>
      <c r="E81" s="48">
        <f t="shared" si="7"/>
        <v>0</v>
      </c>
      <c r="F81" s="48"/>
      <c r="G81" s="48">
        <v>0</v>
      </c>
      <c r="H81" s="43">
        <f t="shared" si="16"/>
        <v>0</v>
      </c>
      <c r="I81" s="61" t="e">
        <f t="shared" ref="I81:I86" si="18">F81/C81*100</f>
        <v>#DIV/0!</v>
      </c>
      <c r="J81" s="61" t="e">
        <f t="shared" si="17"/>
        <v>#DIV/0!</v>
      </c>
      <c r="K81" s="60" t="e">
        <f t="shared" si="14"/>
        <v>#DIV/0!</v>
      </c>
    </row>
    <row r="82" spans="1:11" s="8" customFormat="1" ht="156" customHeight="1" x14ac:dyDescent="0.25">
      <c r="A82" s="21">
        <v>24062200</v>
      </c>
      <c r="B82" s="28" t="s">
        <v>357</v>
      </c>
      <c r="C82" s="47">
        <v>80000</v>
      </c>
      <c r="D82" s="47"/>
      <c r="E82" s="48">
        <f t="shared" si="7"/>
        <v>80000</v>
      </c>
      <c r="F82" s="48">
        <v>0</v>
      </c>
      <c r="G82" s="48"/>
      <c r="H82" s="43">
        <f t="shared" si="16"/>
        <v>0</v>
      </c>
      <c r="I82" s="61">
        <f t="shared" si="18"/>
        <v>0</v>
      </c>
      <c r="J82" s="61" t="e">
        <f t="shared" si="17"/>
        <v>#DIV/0!</v>
      </c>
      <c r="K82" s="60">
        <f t="shared" si="14"/>
        <v>0</v>
      </c>
    </row>
    <row r="83" spans="1:11" s="10" customFormat="1" ht="19.899999999999999" customHeight="1" x14ac:dyDescent="0.25">
      <c r="A83" s="16">
        <v>25000000</v>
      </c>
      <c r="B83" s="18" t="s">
        <v>7</v>
      </c>
      <c r="C83" s="45"/>
      <c r="D83" s="45">
        <f>D85+D86</f>
        <v>4400860</v>
      </c>
      <c r="E83" s="45">
        <f t="shared" si="7"/>
        <v>4400860</v>
      </c>
      <c r="F83" s="45"/>
      <c r="G83" s="45">
        <f>G85+G86</f>
        <v>36406932.490000002</v>
      </c>
      <c r="H83" s="43">
        <f t="shared" si="16"/>
        <v>36406932.490000002</v>
      </c>
      <c r="I83" s="61" t="e">
        <f t="shared" si="18"/>
        <v>#DIV/0!</v>
      </c>
      <c r="J83" s="60">
        <f t="shared" si="17"/>
        <v>827.26859045731976</v>
      </c>
      <c r="K83" s="60">
        <f t="shared" si="14"/>
        <v>827.26859045731976</v>
      </c>
    </row>
    <row r="84" spans="1:11" s="8" customFormat="1" ht="17.25" hidden="1" customHeight="1" x14ac:dyDescent="0.25">
      <c r="A84" s="31"/>
      <c r="B84" s="33"/>
      <c r="C84" s="48"/>
      <c r="D84" s="53"/>
      <c r="E84" s="45">
        <f t="shared" si="7"/>
        <v>0</v>
      </c>
      <c r="F84" s="53"/>
      <c r="G84" s="53"/>
      <c r="H84" s="43">
        <f t="shared" si="16"/>
        <v>0</v>
      </c>
      <c r="I84" s="61" t="e">
        <f t="shared" si="18"/>
        <v>#DIV/0!</v>
      </c>
      <c r="J84" s="60" t="e">
        <f t="shared" si="17"/>
        <v>#DIV/0!</v>
      </c>
      <c r="K84" s="60" t="e">
        <f t="shared" si="14"/>
        <v>#DIV/0!</v>
      </c>
    </row>
    <row r="85" spans="1:11" s="10" customFormat="1" ht="33" customHeight="1" x14ac:dyDescent="0.25">
      <c r="A85" s="16">
        <v>25010000</v>
      </c>
      <c r="B85" s="17" t="s">
        <v>214</v>
      </c>
      <c r="C85" s="45"/>
      <c r="D85" s="44">
        <v>4400860</v>
      </c>
      <c r="E85" s="45">
        <f t="shared" si="7"/>
        <v>4400860</v>
      </c>
      <c r="F85" s="45"/>
      <c r="G85" s="45">
        <v>1054519.75</v>
      </c>
      <c r="H85" s="43">
        <f t="shared" si="16"/>
        <v>1054519.75</v>
      </c>
      <c r="I85" s="61" t="e">
        <f t="shared" si="18"/>
        <v>#DIV/0!</v>
      </c>
      <c r="J85" s="60">
        <f t="shared" si="17"/>
        <v>23.961674536340624</v>
      </c>
      <c r="K85" s="60">
        <f t="shared" si="14"/>
        <v>23.961674536340624</v>
      </c>
    </row>
    <row r="86" spans="1:11" s="10" customFormat="1" ht="30.75" customHeight="1" x14ac:dyDescent="0.25">
      <c r="A86" s="16">
        <v>25020000</v>
      </c>
      <c r="B86" s="17" t="s">
        <v>215</v>
      </c>
      <c r="C86" s="45"/>
      <c r="D86" s="44">
        <v>0</v>
      </c>
      <c r="E86" s="45">
        <f t="shared" si="7"/>
        <v>0</v>
      </c>
      <c r="F86" s="45"/>
      <c r="G86" s="45">
        <v>35352412.740000002</v>
      </c>
      <c r="H86" s="43">
        <f t="shared" si="16"/>
        <v>35352412.740000002</v>
      </c>
      <c r="I86" s="61" t="e">
        <f t="shared" si="18"/>
        <v>#DIV/0!</v>
      </c>
      <c r="J86" s="60" t="e">
        <f t="shared" ref="J86" si="19">G86/D86*100</f>
        <v>#DIV/0!</v>
      </c>
      <c r="K86" s="60" t="e">
        <f t="shared" ref="K86" si="20">H86/E86*100</f>
        <v>#DIV/0!</v>
      </c>
    </row>
    <row r="87" spans="1:11" s="12" customFormat="1" ht="19.149999999999999" customHeight="1" x14ac:dyDescent="0.25">
      <c r="A87" s="16">
        <v>30000000</v>
      </c>
      <c r="B87" s="34" t="s">
        <v>24</v>
      </c>
      <c r="C87" s="45">
        <f>C88</f>
        <v>0</v>
      </c>
      <c r="D87" s="45">
        <f>D89+D90</f>
        <v>9254321</v>
      </c>
      <c r="E87" s="45">
        <f t="shared" si="7"/>
        <v>9254321</v>
      </c>
      <c r="F87" s="45">
        <f>F88</f>
        <v>0</v>
      </c>
      <c r="G87" s="45">
        <f>G89+G90</f>
        <v>327114.82</v>
      </c>
      <c r="H87" s="43">
        <f t="shared" si="16"/>
        <v>327114.82</v>
      </c>
      <c r="I87" s="60" t="e">
        <f t="shared" si="17"/>
        <v>#DIV/0!</v>
      </c>
      <c r="J87" s="60">
        <f t="shared" si="17"/>
        <v>3.5347252380806764</v>
      </c>
      <c r="K87" s="60">
        <f t="shared" si="14"/>
        <v>3.5347252380806764</v>
      </c>
    </row>
    <row r="88" spans="1:11" s="8" customFormat="1" ht="76.900000000000006" hidden="1" customHeight="1" x14ac:dyDescent="0.25">
      <c r="A88" s="21">
        <v>31010200</v>
      </c>
      <c r="B88" s="28" t="s">
        <v>216</v>
      </c>
      <c r="C88" s="48">
        <v>0</v>
      </c>
      <c r="D88" s="48"/>
      <c r="E88" s="45">
        <f t="shared" si="7"/>
        <v>0</v>
      </c>
      <c r="F88" s="48">
        <v>0</v>
      </c>
      <c r="G88" s="55"/>
      <c r="H88" s="43">
        <f t="shared" si="16"/>
        <v>0</v>
      </c>
      <c r="I88" s="61" t="e">
        <f t="shared" si="17"/>
        <v>#DIV/0!</v>
      </c>
      <c r="J88" s="61" t="e">
        <f t="shared" si="17"/>
        <v>#DIV/0!</v>
      </c>
      <c r="K88" s="61" t="e">
        <f t="shared" si="14"/>
        <v>#DIV/0!</v>
      </c>
    </row>
    <row r="89" spans="1:11" s="8" customFormat="1" ht="49.5" customHeight="1" x14ac:dyDescent="0.25">
      <c r="A89" s="21">
        <v>31030000</v>
      </c>
      <c r="B89" s="28" t="s">
        <v>217</v>
      </c>
      <c r="C89" s="48"/>
      <c r="D89" s="47">
        <v>1012000</v>
      </c>
      <c r="E89" s="45">
        <f t="shared" si="7"/>
        <v>1012000</v>
      </c>
      <c r="F89" s="48"/>
      <c r="G89" s="48">
        <v>33620.959999999999</v>
      </c>
      <c r="H89" s="43">
        <f t="shared" si="16"/>
        <v>33620.959999999999</v>
      </c>
      <c r="I89" s="61" t="e">
        <f t="shared" si="17"/>
        <v>#DIV/0!</v>
      </c>
      <c r="J89" s="61">
        <f t="shared" si="17"/>
        <v>3.3222292490118579</v>
      </c>
      <c r="K89" s="61">
        <f t="shared" si="14"/>
        <v>3.3222292490118579</v>
      </c>
    </row>
    <row r="90" spans="1:11" s="8" customFormat="1" ht="85.5" customHeight="1" x14ac:dyDescent="0.25">
      <c r="A90" s="21">
        <v>33010100</v>
      </c>
      <c r="B90" s="28" t="s">
        <v>218</v>
      </c>
      <c r="C90" s="48"/>
      <c r="D90" s="47">
        <v>8242321</v>
      </c>
      <c r="E90" s="45">
        <f t="shared" si="7"/>
        <v>8242321</v>
      </c>
      <c r="F90" s="48"/>
      <c r="G90" s="48">
        <v>293493.86</v>
      </c>
      <c r="H90" s="43">
        <f t="shared" si="16"/>
        <v>293493.86</v>
      </c>
      <c r="I90" s="61" t="e">
        <f t="shared" si="17"/>
        <v>#DIV/0!</v>
      </c>
      <c r="J90" s="61">
        <f t="shared" si="17"/>
        <v>3.560815697423092</v>
      </c>
      <c r="K90" s="60">
        <f t="shared" si="14"/>
        <v>3.560815697423092</v>
      </c>
    </row>
    <row r="91" spans="1:11" s="8" customFormat="1" ht="10.5" hidden="1" customHeight="1" x14ac:dyDescent="0.25">
      <c r="A91" s="21">
        <v>31030000</v>
      </c>
      <c r="B91" s="28" t="s">
        <v>10</v>
      </c>
      <c r="C91" s="48"/>
      <c r="D91" s="48"/>
      <c r="E91" s="48">
        <f t="shared" si="7"/>
        <v>0</v>
      </c>
      <c r="F91" s="48"/>
      <c r="G91" s="48"/>
      <c r="H91" s="43">
        <f t="shared" si="16"/>
        <v>0</v>
      </c>
      <c r="I91" s="60" t="e">
        <f t="shared" si="17"/>
        <v>#DIV/0!</v>
      </c>
      <c r="J91" s="60" t="e">
        <f t="shared" si="17"/>
        <v>#DIV/0!</v>
      </c>
      <c r="K91" s="60" t="e">
        <f t="shared" si="14"/>
        <v>#DIV/0!</v>
      </c>
    </row>
    <row r="92" spans="1:11" s="9" customFormat="1" ht="19.899999999999999" customHeight="1" x14ac:dyDescent="0.25">
      <c r="A92" s="31"/>
      <c r="B92" s="63" t="s">
        <v>8</v>
      </c>
      <c r="C92" s="45">
        <f>C9+C58+C87</f>
        <v>231700000</v>
      </c>
      <c r="D92" s="45">
        <f>D9+D58+D87</f>
        <v>13815181</v>
      </c>
      <c r="E92" s="53">
        <f t="shared" si="7"/>
        <v>245515181</v>
      </c>
      <c r="F92" s="45">
        <f>F9+F58+F87</f>
        <v>105452049.86999999</v>
      </c>
      <c r="G92" s="45">
        <f>G9+G58+G87</f>
        <v>36779589.980000004</v>
      </c>
      <c r="H92" s="43">
        <f t="shared" si="16"/>
        <v>142231639.84999999</v>
      </c>
      <c r="I92" s="60">
        <f t="shared" si="17"/>
        <v>45.512321911955112</v>
      </c>
      <c r="J92" s="60">
        <f t="shared" si="17"/>
        <v>266.22590018907465</v>
      </c>
      <c r="K92" s="60">
        <f t="shared" si="14"/>
        <v>57.93191250768318</v>
      </c>
    </row>
    <row r="93" spans="1:11" s="13" customFormat="1" ht="19.149999999999999" customHeight="1" x14ac:dyDescent="0.25">
      <c r="A93" s="35" t="s">
        <v>19</v>
      </c>
      <c r="B93" s="36" t="s">
        <v>17</v>
      </c>
      <c r="C93" s="45">
        <f t="shared" ref="C93:H93" si="21">C97+C127</f>
        <v>77607156</v>
      </c>
      <c r="D93" s="45">
        <f t="shared" si="21"/>
        <v>1445482</v>
      </c>
      <c r="E93" s="45">
        <f t="shared" si="21"/>
        <v>79052638</v>
      </c>
      <c r="F93" s="45">
        <f t="shared" si="21"/>
        <v>45433140.100000001</v>
      </c>
      <c r="G93" s="45">
        <f t="shared" si="21"/>
        <v>4945316</v>
      </c>
      <c r="H93" s="45">
        <f t="shared" si="21"/>
        <v>50378456.100000001</v>
      </c>
      <c r="I93" s="60">
        <f t="shared" si="17"/>
        <v>58.542462372928604</v>
      </c>
      <c r="J93" s="60">
        <f t="shared" si="17"/>
        <v>342.12228170257396</v>
      </c>
      <c r="K93" s="60">
        <f t="shared" si="14"/>
        <v>63.727735562727204</v>
      </c>
    </row>
    <row r="94" spans="1:11" s="8" customFormat="1" ht="22.5" hidden="1" customHeight="1" x14ac:dyDescent="0.25">
      <c r="A94" s="37"/>
      <c r="B94" s="30" t="s">
        <v>239</v>
      </c>
      <c r="C94" s="53">
        <f>C96+C95</f>
        <v>0</v>
      </c>
      <c r="D94" s="53">
        <f>D96+D95</f>
        <v>0</v>
      </c>
      <c r="E94" s="48">
        <f t="shared" ref="E94:E126" si="22">C94+D94</f>
        <v>0</v>
      </c>
      <c r="F94" s="53">
        <f>F96+F95</f>
        <v>0</v>
      </c>
      <c r="G94" s="53">
        <f>G96+G95</f>
        <v>0</v>
      </c>
      <c r="H94" s="43">
        <f t="shared" si="16"/>
        <v>0</v>
      </c>
      <c r="I94" s="60" t="e">
        <f t="shared" si="17"/>
        <v>#DIV/0!</v>
      </c>
      <c r="J94" s="60" t="e">
        <f t="shared" si="17"/>
        <v>#DIV/0!</v>
      </c>
      <c r="K94" s="60" t="e">
        <f t="shared" si="14"/>
        <v>#DIV/0!</v>
      </c>
    </row>
    <row r="95" spans="1:11" s="8" customFormat="1" ht="47.25" hidden="1" customHeight="1" x14ac:dyDescent="0.25">
      <c r="A95" s="38">
        <v>41010600</v>
      </c>
      <c r="B95" s="39" t="s">
        <v>15</v>
      </c>
      <c r="C95" s="53"/>
      <c r="D95" s="53"/>
      <c r="E95" s="48">
        <f t="shared" si="22"/>
        <v>0</v>
      </c>
      <c r="F95" s="53"/>
      <c r="G95" s="53"/>
      <c r="H95" s="43">
        <f t="shared" si="16"/>
        <v>0</v>
      </c>
      <c r="I95" s="60" t="e">
        <f t="shared" si="17"/>
        <v>#DIV/0!</v>
      </c>
      <c r="J95" s="60" t="e">
        <f t="shared" si="17"/>
        <v>#DIV/0!</v>
      </c>
      <c r="K95" s="60" t="e">
        <f t="shared" si="14"/>
        <v>#DIV/0!</v>
      </c>
    </row>
    <row r="96" spans="1:11" s="8" customFormat="1" ht="30.75" hidden="1" customHeight="1" x14ac:dyDescent="0.25">
      <c r="A96" s="38">
        <v>41010900</v>
      </c>
      <c r="B96" s="39" t="s">
        <v>18</v>
      </c>
      <c r="C96" s="48"/>
      <c r="D96" s="48"/>
      <c r="E96" s="48">
        <f t="shared" si="22"/>
        <v>0</v>
      </c>
      <c r="F96" s="48"/>
      <c r="G96" s="48"/>
      <c r="H96" s="43">
        <f t="shared" si="16"/>
        <v>0</v>
      </c>
      <c r="I96" s="60" t="e">
        <f t="shared" si="17"/>
        <v>#DIV/0!</v>
      </c>
      <c r="J96" s="60" t="e">
        <f t="shared" si="17"/>
        <v>#DIV/0!</v>
      </c>
      <c r="K96" s="60" t="e">
        <f t="shared" si="14"/>
        <v>#DIV/0!</v>
      </c>
    </row>
    <row r="97" spans="1:11" s="9" customFormat="1" ht="18.75" customHeight="1" x14ac:dyDescent="0.25">
      <c r="A97" s="31">
        <v>41000000</v>
      </c>
      <c r="B97" s="32" t="s">
        <v>219</v>
      </c>
      <c r="C97" s="53">
        <f t="shared" ref="C97:H97" si="23">C100+C106+C109+C98</f>
        <v>77607156</v>
      </c>
      <c r="D97" s="53">
        <f t="shared" si="23"/>
        <v>1445482</v>
      </c>
      <c r="E97" s="53">
        <f t="shared" si="23"/>
        <v>79052638</v>
      </c>
      <c r="F97" s="53">
        <f t="shared" si="23"/>
        <v>45433140.100000001</v>
      </c>
      <c r="G97" s="53">
        <f t="shared" si="23"/>
        <v>1056416</v>
      </c>
      <c r="H97" s="53">
        <f t="shared" si="23"/>
        <v>46489556.100000001</v>
      </c>
      <c r="I97" s="60">
        <f t="shared" si="17"/>
        <v>58.542462372928604</v>
      </c>
      <c r="J97" s="60">
        <f t="shared" si="17"/>
        <v>73.083995511531796</v>
      </c>
      <c r="K97" s="60">
        <f t="shared" si="14"/>
        <v>58.808355136738136</v>
      </c>
    </row>
    <row r="98" spans="1:11" s="9" customFormat="1" ht="18.75" customHeight="1" x14ac:dyDescent="0.25">
      <c r="A98" s="31">
        <v>41020000</v>
      </c>
      <c r="B98" s="32" t="s">
        <v>345</v>
      </c>
      <c r="C98" s="53">
        <f>C99</f>
        <v>6573800</v>
      </c>
      <c r="D98" s="53"/>
      <c r="E98" s="53">
        <f t="shared" si="22"/>
        <v>6573800</v>
      </c>
      <c r="F98" s="53">
        <f>F99</f>
        <v>3525600</v>
      </c>
      <c r="G98" s="53"/>
      <c r="H98" s="43">
        <f t="shared" si="16"/>
        <v>3525600</v>
      </c>
      <c r="I98" s="60">
        <f t="shared" ref="I98:K99" si="24">F98/C98*100</f>
        <v>53.631080957741339</v>
      </c>
      <c r="J98" s="60" t="e">
        <f t="shared" si="24"/>
        <v>#DIV/0!</v>
      </c>
      <c r="K98" s="60">
        <f t="shared" si="24"/>
        <v>53.631080957741339</v>
      </c>
    </row>
    <row r="99" spans="1:11" s="8" customFormat="1" ht="97.5" customHeight="1" x14ac:dyDescent="0.25">
      <c r="A99" s="21">
        <v>41021400</v>
      </c>
      <c r="B99" s="28" t="s">
        <v>372</v>
      </c>
      <c r="C99" s="48">
        <v>6573800</v>
      </c>
      <c r="D99" s="48"/>
      <c r="E99" s="53">
        <f t="shared" si="22"/>
        <v>6573800</v>
      </c>
      <c r="F99" s="48">
        <v>3525600</v>
      </c>
      <c r="G99" s="48"/>
      <c r="H99" s="43">
        <f t="shared" si="16"/>
        <v>3525600</v>
      </c>
      <c r="I99" s="60">
        <f t="shared" si="24"/>
        <v>53.631080957741339</v>
      </c>
      <c r="J99" s="60" t="e">
        <f t="shared" si="24"/>
        <v>#DIV/0!</v>
      </c>
      <c r="K99" s="60">
        <f t="shared" si="24"/>
        <v>53.631080957741339</v>
      </c>
    </row>
    <row r="100" spans="1:11" s="10" customFormat="1" ht="32.25" customHeight="1" x14ac:dyDescent="0.25">
      <c r="A100" s="16">
        <v>41030000</v>
      </c>
      <c r="B100" s="17" t="s">
        <v>45</v>
      </c>
      <c r="C100" s="44">
        <f>C102+C103+C104+C105</f>
        <v>68727400</v>
      </c>
      <c r="D100" s="44">
        <f>D102+D103+D104+D105</f>
        <v>0</v>
      </c>
      <c r="E100" s="53">
        <f t="shared" si="22"/>
        <v>68727400</v>
      </c>
      <c r="F100" s="45">
        <f>SUM(F103:F104)+F102+F105</f>
        <v>40525300</v>
      </c>
      <c r="G100" s="45">
        <f>SUM(G103:G104)</f>
        <v>0</v>
      </c>
      <c r="H100" s="45">
        <f>SUM(H103:H104)+H102+H105</f>
        <v>40525300</v>
      </c>
      <c r="I100" s="60">
        <f t="shared" si="17"/>
        <v>58.965274402931001</v>
      </c>
      <c r="J100" s="60" t="e">
        <f t="shared" si="17"/>
        <v>#DIV/0!</v>
      </c>
      <c r="K100" s="60">
        <f t="shared" si="14"/>
        <v>58.965274402931001</v>
      </c>
    </row>
    <row r="101" spans="1:11" s="8" customFormat="1" ht="24.75" hidden="1" customHeight="1" x14ac:dyDescent="0.25">
      <c r="A101" s="21">
        <v>41033200</v>
      </c>
      <c r="B101" s="28" t="s">
        <v>220</v>
      </c>
      <c r="C101" s="48">
        <v>0</v>
      </c>
      <c r="D101" s="55"/>
      <c r="E101" s="48">
        <f t="shared" si="22"/>
        <v>0</v>
      </c>
      <c r="F101" s="48">
        <v>0</v>
      </c>
      <c r="G101" s="55"/>
      <c r="H101" s="53">
        <f>F101+G101</f>
        <v>0</v>
      </c>
      <c r="I101" s="60" t="e">
        <f t="shared" si="17"/>
        <v>#DIV/0!</v>
      </c>
      <c r="J101" s="60" t="e">
        <f t="shared" si="17"/>
        <v>#DIV/0!</v>
      </c>
      <c r="K101" s="60" t="e">
        <f t="shared" si="14"/>
        <v>#DIV/0!</v>
      </c>
    </row>
    <row r="102" spans="1:11" s="8" customFormat="1" ht="45" hidden="1" customHeight="1" x14ac:dyDescent="0.25">
      <c r="A102" s="21">
        <v>41033200</v>
      </c>
      <c r="B102" s="28" t="s">
        <v>220</v>
      </c>
      <c r="C102" s="48">
        <v>0</v>
      </c>
      <c r="D102" s="55"/>
      <c r="E102" s="45">
        <f t="shared" si="22"/>
        <v>0</v>
      </c>
      <c r="F102" s="48">
        <v>0</v>
      </c>
      <c r="G102" s="55"/>
      <c r="H102" s="45">
        <f>F102+G102</f>
        <v>0</v>
      </c>
      <c r="I102" s="61" t="e">
        <f t="shared" si="17"/>
        <v>#DIV/0!</v>
      </c>
      <c r="J102" s="61" t="e">
        <f t="shared" si="17"/>
        <v>#DIV/0!</v>
      </c>
      <c r="K102" s="61" t="e">
        <f t="shared" si="14"/>
        <v>#DIV/0!</v>
      </c>
    </row>
    <row r="103" spans="1:11" s="8" customFormat="1" ht="30.75" customHeight="1" x14ac:dyDescent="0.25">
      <c r="A103" s="21">
        <v>41033900</v>
      </c>
      <c r="B103" s="28" t="s">
        <v>46</v>
      </c>
      <c r="C103" s="47">
        <v>68727400</v>
      </c>
      <c r="D103" s="55"/>
      <c r="E103" s="45">
        <f t="shared" si="22"/>
        <v>68727400</v>
      </c>
      <c r="F103" s="48">
        <v>40525300</v>
      </c>
      <c r="G103" s="55">
        <f>SUM(G104:G106)</f>
        <v>0</v>
      </c>
      <c r="H103" s="45">
        <f>F103+G103</f>
        <v>40525300</v>
      </c>
      <c r="I103" s="61">
        <f t="shared" si="17"/>
        <v>58.965274402931001</v>
      </c>
      <c r="J103" s="61" t="e">
        <f t="shared" si="17"/>
        <v>#DIV/0!</v>
      </c>
      <c r="K103" s="60">
        <f t="shared" si="14"/>
        <v>58.965274402931001</v>
      </c>
    </row>
    <row r="104" spans="1:11" s="8" customFormat="1" ht="30" hidden="1" customHeight="1" x14ac:dyDescent="0.25">
      <c r="A104" s="21">
        <v>41034200</v>
      </c>
      <c r="B104" s="28" t="s">
        <v>47</v>
      </c>
      <c r="C104" s="47">
        <v>0</v>
      </c>
      <c r="D104" s="55">
        <v>0</v>
      </c>
      <c r="E104" s="45">
        <f t="shared" si="22"/>
        <v>0</v>
      </c>
      <c r="F104" s="48"/>
      <c r="G104" s="55"/>
      <c r="H104" s="45">
        <f>F104+G104</f>
        <v>0</v>
      </c>
      <c r="I104" s="61" t="e">
        <f t="shared" si="17"/>
        <v>#DIV/0!</v>
      </c>
      <c r="J104" s="61" t="e">
        <f t="shared" si="17"/>
        <v>#DIV/0!</v>
      </c>
      <c r="K104" s="60" t="e">
        <f t="shared" si="14"/>
        <v>#DIV/0!</v>
      </c>
    </row>
    <row r="105" spans="1:11" s="8" customFormat="1" ht="60.75" hidden="1" customHeight="1" x14ac:dyDescent="0.25">
      <c r="A105" s="21">
        <v>41034700</v>
      </c>
      <c r="B105" s="28" t="s">
        <v>365</v>
      </c>
      <c r="C105" s="47">
        <v>0</v>
      </c>
      <c r="D105" s="48">
        <v>0</v>
      </c>
      <c r="E105" s="45">
        <f t="shared" si="22"/>
        <v>0</v>
      </c>
      <c r="F105" s="48"/>
      <c r="G105" s="48">
        <v>0</v>
      </c>
      <c r="H105" s="45">
        <f>F105+G105</f>
        <v>0</v>
      </c>
      <c r="I105" s="61" t="e">
        <f t="shared" si="17"/>
        <v>#DIV/0!</v>
      </c>
      <c r="J105" s="61" t="e">
        <f t="shared" si="17"/>
        <v>#DIV/0!</v>
      </c>
      <c r="K105" s="60" t="e">
        <f t="shared" si="14"/>
        <v>#DIV/0!</v>
      </c>
    </row>
    <row r="106" spans="1:11" s="10" customFormat="1" ht="27.75" hidden="1" customHeight="1" x14ac:dyDescent="0.25">
      <c r="A106" s="16">
        <v>41040000</v>
      </c>
      <c r="B106" s="17" t="s">
        <v>221</v>
      </c>
      <c r="C106" s="45">
        <f>SUM(C107:C107)</f>
        <v>0</v>
      </c>
      <c r="D106" s="45">
        <f>SUM(D107:D107)</f>
        <v>0</v>
      </c>
      <c r="E106" s="53">
        <f t="shared" si="22"/>
        <v>0</v>
      </c>
      <c r="F106" s="45">
        <f>SUM(F107:F107)</f>
        <v>0</v>
      </c>
      <c r="G106" s="45">
        <f>SUM(G107:G107)</f>
        <v>0</v>
      </c>
      <c r="H106" s="45">
        <f>SUM(H107:H107)</f>
        <v>0</v>
      </c>
      <c r="I106" s="60" t="e">
        <f t="shared" si="17"/>
        <v>#DIV/0!</v>
      </c>
      <c r="J106" s="60" t="e">
        <f t="shared" si="17"/>
        <v>#DIV/0!</v>
      </c>
      <c r="K106" s="60" t="e">
        <f t="shared" si="14"/>
        <v>#DIV/0!</v>
      </c>
    </row>
    <row r="107" spans="1:11" s="8" customFormat="1" ht="93" hidden="1" customHeight="1" x14ac:dyDescent="0.25">
      <c r="A107" s="21">
        <v>41040200</v>
      </c>
      <c r="B107" s="28" t="s">
        <v>222</v>
      </c>
      <c r="C107" s="47">
        <v>0</v>
      </c>
      <c r="D107" s="48"/>
      <c r="E107" s="45">
        <f t="shared" si="22"/>
        <v>0</v>
      </c>
      <c r="F107" s="48">
        <v>0</v>
      </c>
      <c r="G107" s="48"/>
      <c r="H107" s="45">
        <f>F107+G107</f>
        <v>0</v>
      </c>
      <c r="I107" s="61" t="e">
        <f t="shared" si="17"/>
        <v>#DIV/0!</v>
      </c>
      <c r="J107" s="61" t="e">
        <f t="shared" si="17"/>
        <v>#DIV/0!</v>
      </c>
      <c r="K107" s="60" t="e">
        <f t="shared" si="14"/>
        <v>#DIV/0!</v>
      </c>
    </row>
    <row r="108" spans="1:11" s="8" customFormat="1" ht="19.5" hidden="1" customHeight="1" x14ac:dyDescent="0.25">
      <c r="A108" s="21">
        <v>41040400</v>
      </c>
      <c r="B108" s="28" t="s">
        <v>263</v>
      </c>
      <c r="C108" s="47">
        <v>0</v>
      </c>
      <c r="D108" s="48"/>
      <c r="E108" s="45">
        <f t="shared" si="22"/>
        <v>0</v>
      </c>
      <c r="F108" s="48"/>
      <c r="G108" s="48"/>
      <c r="H108" s="45">
        <f>F108+G108</f>
        <v>0</v>
      </c>
      <c r="I108" s="61" t="e">
        <f>F108/C108*100</f>
        <v>#DIV/0!</v>
      </c>
      <c r="J108" s="61" t="e">
        <f>G108/D108*100</f>
        <v>#DIV/0!</v>
      </c>
      <c r="K108" s="60" t="e">
        <f>H108/E108*100</f>
        <v>#DIV/0!</v>
      </c>
    </row>
    <row r="109" spans="1:11" s="10" customFormat="1" ht="33" customHeight="1" x14ac:dyDescent="0.25">
      <c r="A109" s="16">
        <v>41050000</v>
      </c>
      <c r="B109" s="17" t="s">
        <v>48</v>
      </c>
      <c r="C109" s="45">
        <f>SUM(C110:C121)-C123+C123+C123+C125</f>
        <v>2305956</v>
      </c>
      <c r="D109" s="45">
        <f>SUM(D110:D126)</f>
        <v>1445482</v>
      </c>
      <c r="E109" s="45">
        <f t="shared" ref="E109:H109" si="25">SUM(E110:E126)</f>
        <v>3751438</v>
      </c>
      <c r="F109" s="45">
        <f t="shared" si="25"/>
        <v>1382240.1</v>
      </c>
      <c r="G109" s="45">
        <f t="shared" si="25"/>
        <v>1056416</v>
      </c>
      <c r="H109" s="45">
        <f t="shared" si="25"/>
        <v>2438656.1</v>
      </c>
      <c r="I109" s="60">
        <f t="shared" si="17"/>
        <v>59.942171489828958</v>
      </c>
      <c r="J109" s="60">
        <f t="shared" si="17"/>
        <v>73.083995511531796</v>
      </c>
      <c r="K109" s="60">
        <f t="shared" si="14"/>
        <v>65.005901736880631</v>
      </c>
    </row>
    <row r="110" spans="1:11" s="8" customFormat="1" ht="44.45" customHeight="1" x14ac:dyDescent="0.25">
      <c r="A110" s="21">
        <v>41051000</v>
      </c>
      <c r="B110" s="28" t="s">
        <v>228</v>
      </c>
      <c r="C110" s="47">
        <v>2091775</v>
      </c>
      <c r="D110" s="48"/>
      <c r="E110" s="45">
        <f t="shared" si="22"/>
        <v>2091775</v>
      </c>
      <c r="F110" s="48">
        <v>1233520</v>
      </c>
      <c r="G110" s="48"/>
      <c r="H110" s="45">
        <f t="shared" ref="H110:H132" si="26">F110+G110</f>
        <v>1233520</v>
      </c>
      <c r="I110" s="61">
        <f t="shared" si="17"/>
        <v>58.970013505276619</v>
      </c>
      <c r="J110" s="61" t="e">
        <f t="shared" si="17"/>
        <v>#DIV/0!</v>
      </c>
      <c r="K110" s="60">
        <f t="shared" si="14"/>
        <v>58.970013505276619</v>
      </c>
    </row>
    <row r="111" spans="1:11" s="8" customFormat="1" ht="46.15" customHeight="1" x14ac:dyDescent="0.25">
      <c r="A111" s="21">
        <v>41051100</v>
      </c>
      <c r="B111" s="28" t="s">
        <v>59</v>
      </c>
      <c r="C111" s="47">
        <v>0</v>
      </c>
      <c r="D111" s="48">
        <v>688340</v>
      </c>
      <c r="E111" s="45">
        <f t="shared" si="22"/>
        <v>688340</v>
      </c>
      <c r="F111" s="48">
        <v>0</v>
      </c>
      <c r="G111" s="48">
        <v>688340</v>
      </c>
      <c r="H111" s="45">
        <f t="shared" si="26"/>
        <v>688340</v>
      </c>
      <c r="I111" s="61" t="e">
        <f t="shared" si="17"/>
        <v>#DIV/0!</v>
      </c>
      <c r="J111" s="61">
        <f t="shared" si="17"/>
        <v>100</v>
      </c>
      <c r="K111" s="61">
        <f t="shared" si="14"/>
        <v>100</v>
      </c>
    </row>
    <row r="112" spans="1:11" s="8" customFormat="1" ht="48" customHeight="1" x14ac:dyDescent="0.25">
      <c r="A112" s="21">
        <v>41051200</v>
      </c>
      <c r="B112" s="28" t="s">
        <v>223</v>
      </c>
      <c r="C112" s="47">
        <v>139359</v>
      </c>
      <c r="D112" s="48"/>
      <c r="E112" s="45">
        <f t="shared" si="22"/>
        <v>139359</v>
      </c>
      <c r="F112" s="48">
        <v>104526</v>
      </c>
      <c r="G112" s="48"/>
      <c r="H112" s="45">
        <f t="shared" si="26"/>
        <v>104526</v>
      </c>
      <c r="I112" s="61">
        <f t="shared" si="17"/>
        <v>75.004843605364556</v>
      </c>
      <c r="J112" s="61" t="e">
        <f t="shared" si="17"/>
        <v>#DIV/0!</v>
      </c>
      <c r="K112" s="60">
        <f t="shared" si="14"/>
        <v>75.004843605364556</v>
      </c>
    </row>
    <row r="113" spans="1:11" s="8" customFormat="1" ht="58.15" hidden="1" customHeight="1" x14ac:dyDescent="0.25">
      <c r="A113" s="21">
        <v>41051400</v>
      </c>
      <c r="B113" s="28" t="s">
        <v>60</v>
      </c>
      <c r="C113" s="48">
        <v>0</v>
      </c>
      <c r="D113" s="48"/>
      <c r="E113" s="45">
        <f t="shared" si="22"/>
        <v>0</v>
      </c>
      <c r="F113" s="48"/>
      <c r="G113" s="48"/>
      <c r="H113" s="45">
        <f t="shared" si="26"/>
        <v>0</v>
      </c>
      <c r="I113" s="61" t="e">
        <f t="shared" ref="I113:K132" si="27">F113/C113*100</f>
        <v>#DIV/0!</v>
      </c>
      <c r="J113" s="61" t="e">
        <f t="shared" si="27"/>
        <v>#DIV/0!</v>
      </c>
      <c r="K113" s="61" t="e">
        <f t="shared" si="14"/>
        <v>#DIV/0!</v>
      </c>
    </row>
    <row r="114" spans="1:11" s="8" customFormat="1" ht="45" hidden="1" customHeight="1" x14ac:dyDescent="0.25">
      <c r="A114" s="21">
        <v>41051500</v>
      </c>
      <c r="B114" s="28" t="s">
        <v>224</v>
      </c>
      <c r="C114" s="47">
        <v>0</v>
      </c>
      <c r="D114" s="48"/>
      <c r="E114" s="45">
        <f t="shared" si="22"/>
        <v>0</v>
      </c>
      <c r="F114" s="48">
        <v>0</v>
      </c>
      <c r="G114" s="48"/>
      <c r="H114" s="45">
        <f t="shared" si="26"/>
        <v>0</v>
      </c>
      <c r="I114" s="61" t="e">
        <f t="shared" si="27"/>
        <v>#DIV/0!</v>
      </c>
      <c r="J114" s="61" t="e">
        <f t="shared" si="27"/>
        <v>#DIV/0!</v>
      </c>
      <c r="K114" s="60" t="e">
        <f t="shared" si="14"/>
        <v>#DIV/0!</v>
      </c>
    </row>
    <row r="115" spans="1:11" s="8" customFormat="1" ht="74.25" customHeight="1" x14ac:dyDescent="0.25">
      <c r="A115" s="21">
        <v>41051700</v>
      </c>
      <c r="B115" s="59" t="s">
        <v>310</v>
      </c>
      <c r="C115" s="47">
        <v>38442</v>
      </c>
      <c r="D115" s="48"/>
      <c r="E115" s="45">
        <f t="shared" si="22"/>
        <v>38442</v>
      </c>
      <c r="F115" s="48">
        <v>38442</v>
      </c>
      <c r="G115" s="48"/>
      <c r="H115" s="45">
        <f t="shared" si="26"/>
        <v>38442</v>
      </c>
      <c r="I115" s="61">
        <f t="shared" si="27"/>
        <v>100</v>
      </c>
      <c r="J115" s="61" t="e">
        <f t="shared" si="27"/>
        <v>#DIV/0!</v>
      </c>
      <c r="K115" s="61">
        <f t="shared" si="27"/>
        <v>100</v>
      </c>
    </row>
    <row r="116" spans="1:11" s="8" customFormat="1" ht="61.5" hidden="1" customHeight="1" x14ac:dyDescent="0.25">
      <c r="A116" s="21">
        <v>41052000</v>
      </c>
      <c r="B116" s="28" t="s">
        <v>49</v>
      </c>
      <c r="C116" s="47">
        <v>0</v>
      </c>
      <c r="D116" s="48"/>
      <c r="E116" s="45">
        <f t="shared" si="22"/>
        <v>0</v>
      </c>
      <c r="F116" s="48">
        <v>0</v>
      </c>
      <c r="G116" s="48"/>
      <c r="H116" s="45">
        <f t="shared" si="26"/>
        <v>0</v>
      </c>
      <c r="I116" s="61" t="e">
        <f t="shared" si="27"/>
        <v>#DIV/0!</v>
      </c>
      <c r="J116" s="61" t="e">
        <f t="shared" si="27"/>
        <v>#DIV/0!</v>
      </c>
      <c r="K116" s="61" t="e">
        <f t="shared" si="27"/>
        <v>#DIV/0!</v>
      </c>
    </row>
    <row r="117" spans="1:11" s="8" customFormat="1" ht="91.5" hidden="1" customHeight="1" x14ac:dyDescent="0.25">
      <c r="A117" s="21">
        <v>41052200</v>
      </c>
      <c r="B117" s="28" t="s">
        <v>264</v>
      </c>
      <c r="C117" s="47">
        <v>0</v>
      </c>
      <c r="D117" s="48"/>
      <c r="E117" s="45">
        <f t="shared" si="22"/>
        <v>0</v>
      </c>
      <c r="F117" s="48"/>
      <c r="G117" s="48"/>
      <c r="H117" s="45"/>
      <c r="I117" s="61"/>
      <c r="J117" s="61"/>
      <c r="K117" s="61"/>
    </row>
    <row r="118" spans="1:11" s="8" customFormat="1" ht="93.75" hidden="1" customHeight="1" x14ac:dyDescent="0.25">
      <c r="A118" s="21">
        <v>41052600</v>
      </c>
      <c r="B118" s="28" t="s">
        <v>225</v>
      </c>
      <c r="C118" s="47">
        <v>0</v>
      </c>
      <c r="D118" s="48">
        <v>0</v>
      </c>
      <c r="E118" s="48">
        <f t="shared" si="22"/>
        <v>0</v>
      </c>
      <c r="F118" s="48"/>
      <c r="G118" s="48">
        <v>0</v>
      </c>
      <c r="H118" s="45">
        <f t="shared" si="26"/>
        <v>0</v>
      </c>
      <c r="I118" s="61" t="e">
        <f t="shared" si="27"/>
        <v>#DIV/0!</v>
      </c>
      <c r="J118" s="61" t="e">
        <f>G118/D118*100</f>
        <v>#DIV/0!</v>
      </c>
      <c r="K118" s="61" t="e">
        <f t="shared" si="27"/>
        <v>#DIV/0!</v>
      </c>
    </row>
    <row r="119" spans="1:11" s="8" customFormat="1" ht="85.5" hidden="1" customHeight="1" x14ac:dyDescent="0.25">
      <c r="A119" s="74">
        <v>41053000</v>
      </c>
      <c r="B119" s="75" t="s">
        <v>261</v>
      </c>
      <c r="C119" s="47"/>
      <c r="D119" s="48"/>
      <c r="E119" s="48">
        <f t="shared" si="22"/>
        <v>0</v>
      </c>
      <c r="F119" s="48"/>
      <c r="G119" s="48"/>
      <c r="H119" s="45">
        <f t="shared" si="26"/>
        <v>0</v>
      </c>
      <c r="I119" s="61" t="e">
        <f t="shared" si="27"/>
        <v>#DIV/0!</v>
      </c>
      <c r="J119" s="61"/>
      <c r="K119" s="60" t="e">
        <f t="shared" si="27"/>
        <v>#DIV/0!</v>
      </c>
    </row>
    <row r="120" spans="1:11" s="8" customFormat="1" ht="62.25" hidden="1" customHeight="1" x14ac:dyDescent="0.25">
      <c r="A120" s="72">
        <v>41053300</v>
      </c>
      <c r="B120" s="73" t="s">
        <v>226</v>
      </c>
      <c r="C120" s="47">
        <v>0</v>
      </c>
      <c r="D120" s="47"/>
      <c r="E120" s="45">
        <f t="shared" si="22"/>
        <v>0</v>
      </c>
      <c r="F120" s="48">
        <v>0</v>
      </c>
      <c r="G120" s="48"/>
      <c r="H120" s="45">
        <f t="shared" si="26"/>
        <v>0</v>
      </c>
      <c r="I120" s="61" t="e">
        <f t="shared" si="27"/>
        <v>#DIV/0!</v>
      </c>
      <c r="J120" s="61" t="e">
        <f>G120/D120*100</f>
        <v>#DIV/0!</v>
      </c>
      <c r="K120" s="60" t="e">
        <f t="shared" si="27"/>
        <v>#DIV/0!</v>
      </c>
    </row>
    <row r="121" spans="1:11" s="8" customFormat="1" ht="18.75" customHeight="1" x14ac:dyDescent="0.25">
      <c r="A121" s="21">
        <v>41053900</v>
      </c>
      <c r="B121" s="28" t="s">
        <v>160</v>
      </c>
      <c r="C121" s="47">
        <v>16380</v>
      </c>
      <c r="D121" s="47">
        <v>757142</v>
      </c>
      <c r="E121" s="45">
        <f t="shared" si="22"/>
        <v>773522</v>
      </c>
      <c r="F121" s="48">
        <v>0</v>
      </c>
      <c r="G121" s="48">
        <v>368076</v>
      </c>
      <c r="H121" s="45">
        <f t="shared" si="26"/>
        <v>368076</v>
      </c>
      <c r="I121" s="61">
        <f t="shared" si="27"/>
        <v>0</v>
      </c>
      <c r="J121" s="61">
        <f>G121/D121*100</f>
        <v>48.613866355320404</v>
      </c>
      <c r="K121" s="60">
        <f t="shared" si="27"/>
        <v>47.584425523773078</v>
      </c>
    </row>
    <row r="122" spans="1:11" s="8" customFormat="1" ht="93.75" hidden="1" customHeight="1" x14ac:dyDescent="0.25">
      <c r="A122" s="40">
        <v>41054000</v>
      </c>
      <c r="B122" s="39" t="s">
        <v>265</v>
      </c>
      <c r="C122" s="47">
        <v>0</v>
      </c>
      <c r="D122" s="48"/>
      <c r="E122" s="48">
        <f t="shared" si="22"/>
        <v>0</v>
      </c>
      <c r="F122" s="48"/>
      <c r="G122" s="48"/>
      <c r="H122" s="48">
        <f t="shared" si="26"/>
        <v>0</v>
      </c>
      <c r="I122" s="61" t="e">
        <f t="shared" si="27"/>
        <v>#DIV/0!</v>
      </c>
      <c r="J122" s="61" t="e">
        <f t="shared" ref="J122:J129" si="28">G122/D122*100</f>
        <v>#DIV/0!</v>
      </c>
      <c r="K122" s="60" t="e">
        <f t="shared" ref="K122:K129" si="29">H122/E122*100</f>
        <v>#DIV/0!</v>
      </c>
    </row>
    <row r="123" spans="1:11" s="8" customFormat="1" ht="60" hidden="1" x14ac:dyDescent="0.25">
      <c r="A123" s="40">
        <v>41054300</v>
      </c>
      <c r="B123" s="39" t="s">
        <v>235</v>
      </c>
      <c r="C123" s="47">
        <v>0</v>
      </c>
      <c r="D123" s="48"/>
      <c r="E123" s="45">
        <f t="shared" si="22"/>
        <v>0</v>
      </c>
      <c r="F123" s="48">
        <v>0</v>
      </c>
      <c r="G123" s="48"/>
      <c r="H123" s="45">
        <f t="shared" si="26"/>
        <v>0</v>
      </c>
      <c r="I123" s="61" t="e">
        <f t="shared" si="27"/>
        <v>#DIV/0!</v>
      </c>
      <c r="J123" s="61" t="e">
        <f t="shared" si="28"/>
        <v>#DIV/0!</v>
      </c>
      <c r="K123" s="60" t="e">
        <f t="shared" si="29"/>
        <v>#DIV/0!</v>
      </c>
    </row>
    <row r="124" spans="1:11" s="8" customFormat="1" ht="75" hidden="1" x14ac:dyDescent="0.25">
      <c r="A124" s="40">
        <v>41054500</v>
      </c>
      <c r="B124" s="39" t="s">
        <v>266</v>
      </c>
      <c r="C124" s="47">
        <v>0</v>
      </c>
      <c r="D124" s="48"/>
      <c r="E124" s="45">
        <f t="shared" si="22"/>
        <v>0</v>
      </c>
      <c r="F124" s="48"/>
      <c r="G124" s="48"/>
      <c r="H124" s="45"/>
      <c r="I124" s="61"/>
      <c r="J124" s="61" t="e">
        <f t="shared" si="28"/>
        <v>#DIV/0!</v>
      </c>
      <c r="K124" s="60" t="e">
        <f t="shared" si="29"/>
        <v>#DIV/0!</v>
      </c>
    </row>
    <row r="125" spans="1:11" s="8" customFormat="1" ht="63" customHeight="1" x14ac:dyDescent="0.25">
      <c r="A125" s="58">
        <v>41055000</v>
      </c>
      <c r="B125" s="59" t="s">
        <v>254</v>
      </c>
      <c r="C125" s="47">
        <v>20000</v>
      </c>
      <c r="D125" s="48"/>
      <c r="E125" s="45">
        <f t="shared" si="22"/>
        <v>20000</v>
      </c>
      <c r="F125" s="48">
        <v>5752.1</v>
      </c>
      <c r="G125" s="48"/>
      <c r="H125" s="45">
        <f t="shared" si="26"/>
        <v>5752.1</v>
      </c>
      <c r="I125" s="61">
        <f t="shared" si="27"/>
        <v>28.7605</v>
      </c>
      <c r="J125" s="61" t="e">
        <f t="shared" si="28"/>
        <v>#DIV/0!</v>
      </c>
      <c r="K125" s="60">
        <f t="shared" si="29"/>
        <v>28.7605</v>
      </c>
    </row>
    <row r="126" spans="1:11" s="8" customFormat="1" ht="129" hidden="1" customHeight="1" x14ac:dyDescent="0.25">
      <c r="A126" s="121">
        <v>41057100</v>
      </c>
      <c r="B126" s="59" t="s">
        <v>369</v>
      </c>
      <c r="C126" s="47"/>
      <c r="D126" s="48"/>
      <c r="E126" s="45">
        <f t="shared" si="22"/>
        <v>0</v>
      </c>
      <c r="F126" s="48"/>
      <c r="G126" s="48"/>
      <c r="H126" s="45">
        <f t="shared" si="26"/>
        <v>0</v>
      </c>
      <c r="I126" s="61" t="e">
        <f t="shared" ref="I126" si="30">F126/C126*100</f>
        <v>#DIV/0!</v>
      </c>
      <c r="J126" s="61" t="e">
        <f t="shared" si="28"/>
        <v>#DIV/0!</v>
      </c>
      <c r="K126" s="60" t="e">
        <f t="shared" si="29"/>
        <v>#DIV/0!</v>
      </c>
    </row>
    <row r="127" spans="1:11" s="8" customFormat="1" ht="43.9" customHeight="1" x14ac:dyDescent="0.25">
      <c r="A127" s="116">
        <v>42000000</v>
      </c>
      <c r="B127" s="114" t="s">
        <v>346</v>
      </c>
      <c r="C127" s="119">
        <f>C128</f>
        <v>0</v>
      </c>
      <c r="D127" s="119">
        <f>D128</f>
        <v>0</v>
      </c>
      <c r="E127" s="45">
        <f>C127+D127</f>
        <v>0</v>
      </c>
      <c r="F127" s="48">
        <f>F128</f>
        <v>0</v>
      </c>
      <c r="G127" s="53">
        <f>G128</f>
        <v>3888900</v>
      </c>
      <c r="H127" s="45">
        <f>F127+G127</f>
        <v>3888900</v>
      </c>
      <c r="I127" s="61" t="e">
        <f t="shared" si="27"/>
        <v>#DIV/0!</v>
      </c>
      <c r="J127" s="61" t="e">
        <f t="shared" si="28"/>
        <v>#DIV/0!</v>
      </c>
      <c r="K127" s="60" t="e">
        <f t="shared" si="29"/>
        <v>#DIV/0!</v>
      </c>
    </row>
    <row r="128" spans="1:11" s="8" customFormat="1" ht="36" customHeight="1" x14ac:dyDescent="0.25">
      <c r="A128" s="117">
        <v>42020000</v>
      </c>
      <c r="B128" s="114" t="s">
        <v>347</v>
      </c>
      <c r="C128" s="119">
        <f>C129</f>
        <v>0</v>
      </c>
      <c r="D128" s="119">
        <f>D129</f>
        <v>0</v>
      </c>
      <c r="E128" s="45">
        <f>C128+D128</f>
        <v>0</v>
      </c>
      <c r="F128" s="48">
        <f>F129</f>
        <v>0</v>
      </c>
      <c r="G128" s="53">
        <f>G129</f>
        <v>3888900</v>
      </c>
      <c r="H128" s="45">
        <f>F128+G128</f>
        <v>3888900</v>
      </c>
      <c r="I128" s="61" t="e">
        <f t="shared" ref="I128:I131" si="31">F128/C128*100</f>
        <v>#DIV/0!</v>
      </c>
      <c r="J128" s="61" t="e">
        <f t="shared" si="28"/>
        <v>#DIV/0!</v>
      </c>
      <c r="K128" s="60" t="e">
        <f t="shared" si="29"/>
        <v>#DIV/0!</v>
      </c>
    </row>
    <row r="129" spans="1:11" s="8" customFormat="1" ht="33.75" customHeight="1" x14ac:dyDescent="0.25">
      <c r="A129" s="118">
        <v>42020500</v>
      </c>
      <c r="B129" s="115" t="s">
        <v>348</v>
      </c>
      <c r="C129" s="47">
        <v>0</v>
      </c>
      <c r="D129" s="48"/>
      <c r="E129" s="45">
        <f>C129+D129</f>
        <v>0</v>
      </c>
      <c r="F129" s="48">
        <v>0</v>
      </c>
      <c r="G129" s="48">
        <v>3888900</v>
      </c>
      <c r="H129" s="45">
        <f>F129+G129</f>
        <v>3888900</v>
      </c>
      <c r="I129" s="61" t="e">
        <f t="shared" si="31"/>
        <v>#DIV/0!</v>
      </c>
      <c r="J129" s="61" t="e">
        <f t="shared" si="28"/>
        <v>#DIV/0!</v>
      </c>
      <c r="K129" s="60" t="e">
        <f t="shared" si="29"/>
        <v>#DIV/0!</v>
      </c>
    </row>
    <row r="130" spans="1:11" s="9" customFormat="1" ht="33.75" customHeight="1" x14ac:dyDescent="0.25">
      <c r="A130" s="138">
        <v>50000000</v>
      </c>
      <c r="B130" s="114" t="s">
        <v>386</v>
      </c>
      <c r="C130" s="119">
        <f>C131</f>
        <v>0</v>
      </c>
      <c r="D130" s="119">
        <f t="shared" ref="D130:E130" si="32">D131</f>
        <v>874800</v>
      </c>
      <c r="E130" s="119">
        <f t="shared" si="32"/>
        <v>874800</v>
      </c>
      <c r="F130" s="119">
        <f>F131</f>
        <v>0</v>
      </c>
      <c r="G130" s="119">
        <f t="shared" ref="G130" si="33">G131</f>
        <v>874800</v>
      </c>
      <c r="H130" s="45">
        <f t="shared" ref="H130:H131" si="34">F130+G130</f>
        <v>874800</v>
      </c>
      <c r="I130" s="61" t="e">
        <f t="shared" si="31"/>
        <v>#DIV/0!</v>
      </c>
      <c r="J130" s="62">
        <f t="shared" ref="J130:J131" si="35">G130/D130*100</f>
        <v>100</v>
      </c>
      <c r="K130" s="62">
        <f t="shared" ref="K130:K131" si="36">H130/E130*100</f>
        <v>100</v>
      </c>
    </row>
    <row r="131" spans="1:11" s="8" customFormat="1" ht="63" customHeight="1" x14ac:dyDescent="0.25">
      <c r="A131" s="118">
        <v>50110000</v>
      </c>
      <c r="B131" s="115" t="s">
        <v>387</v>
      </c>
      <c r="C131" s="47"/>
      <c r="D131" s="48">
        <v>874800</v>
      </c>
      <c r="E131" s="45">
        <f>D131+C131</f>
        <v>874800</v>
      </c>
      <c r="F131" s="48"/>
      <c r="G131" s="48">
        <v>874800</v>
      </c>
      <c r="H131" s="45">
        <f t="shared" si="34"/>
        <v>874800</v>
      </c>
      <c r="I131" s="61" t="e">
        <f t="shared" si="31"/>
        <v>#DIV/0!</v>
      </c>
      <c r="J131" s="62">
        <f t="shared" si="35"/>
        <v>100</v>
      </c>
      <c r="K131" s="62">
        <f t="shared" si="36"/>
        <v>100</v>
      </c>
    </row>
    <row r="132" spans="1:11" s="9" customFormat="1" ht="17.45" customHeight="1" x14ac:dyDescent="0.2">
      <c r="A132" s="41"/>
      <c r="B132" s="42" t="s">
        <v>240</v>
      </c>
      <c r="C132" s="53">
        <f>C92+C93</f>
        <v>309307156</v>
      </c>
      <c r="D132" s="53">
        <f>D92+D93</f>
        <v>15260663</v>
      </c>
      <c r="E132" s="53">
        <f>E92+E93</f>
        <v>324567819</v>
      </c>
      <c r="F132" s="53">
        <f>F92+F93</f>
        <v>150885189.97</v>
      </c>
      <c r="G132" s="53">
        <f>G92+G93+G130</f>
        <v>42599705.980000004</v>
      </c>
      <c r="H132" s="53">
        <f t="shared" si="26"/>
        <v>193484895.94999999</v>
      </c>
      <c r="I132" s="62">
        <f t="shared" si="27"/>
        <v>48.781668009646694</v>
      </c>
      <c r="J132" s="62">
        <f>G132/D132*100</f>
        <v>279.14715094619413</v>
      </c>
      <c r="K132" s="62">
        <f t="shared" si="27"/>
        <v>59.613086887705272</v>
      </c>
    </row>
    <row r="133" spans="1:11" s="9" customFormat="1" ht="17.45" customHeight="1" x14ac:dyDescent="0.2">
      <c r="A133" s="68"/>
      <c r="B133" s="69"/>
      <c r="C133" s="70"/>
      <c r="D133" s="70"/>
      <c r="E133" s="70"/>
      <c r="F133" s="70"/>
      <c r="G133" s="70"/>
      <c r="H133" s="70"/>
      <c r="I133" s="71"/>
      <c r="J133" s="71"/>
      <c r="K133" s="71"/>
    </row>
    <row r="134" spans="1:11" s="9" customFormat="1" ht="17.45" customHeight="1" x14ac:dyDescent="0.2">
      <c r="A134" s="68"/>
      <c r="B134" s="69"/>
      <c r="C134" s="70"/>
      <c r="D134" s="70"/>
      <c r="E134" s="70"/>
      <c r="F134" s="70"/>
      <c r="G134" s="70"/>
      <c r="H134" s="70"/>
      <c r="I134" s="71"/>
      <c r="J134" s="71"/>
      <c r="K134" s="71"/>
    </row>
    <row r="135" spans="1:11" s="9" customFormat="1" ht="17.45" customHeight="1" x14ac:dyDescent="0.2">
      <c r="A135" s="68"/>
      <c r="B135" s="69"/>
      <c r="C135" s="70"/>
      <c r="D135" s="70"/>
      <c r="E135" s="70"/>
      <c r="F135" s="70"/>
      <c r="G135" s="70"/>
      <c r="H135" s="70"/>
      <c r="I135" s="71"/>
      <c r="J135" s="71"/>
      <c r="K135" s="71"/>
    </row>
    <row r="136" spans="1:11" customFormat="1" ht="18.75" x14ac:dyDescent="0.3">
      <c r="A136" s="64"/>
      <c r="B136" s="81" t="s">
        <v>373</v>
      </c>
      <c r="C136" s="83"/>
      <c r="D136" s="80"/>
      <c r="E136" s="80"/>
      <c r="F136" s="83"/>
      <c r="G136" s="80" t="s">
        <v>374</v>
      </c>
      <c r="H136" s="80"/>
      <c r="I136" s="80"/>
      <c r="J136" s="80"/>
      <c r="K136" s="80"/>
    </row>
  </sheetData>
  <mergeCells count="17">
    <mergeCell ref="H1:K1"/>
    <mergeCell ref="H2:K2"/>
    <mergeCell ref="H3:K3"/>
    <mergeCell ref="A4:K4"/>
    <mergeCell ref="F6:H6"/>
    <mergeCell ref="C6:E6"/>
    <mergeCell ref="I6:K6"/>
    <mergeCell ref="C7:C8"/>
    <mergeCell ref="D7:D8"/>
    <mergeCell ref="I7:I8"/>
    <mergeCell ref="J7:J8"/>
    <mergeCell ref="K7:K8"/>
    <mergeCell ref="E7:E8"/>
    <mergeCell ref="F7:F8"/>
    <mergeCell ref="G7:G8"/>
    <mergeCell ref="H7:H8"/>
    <mergeCell ref="B6:B8"/>
  </mergeCells>
  <conditionalFormatting sqref="C9:K135">
    <cfRule type="containsErrors" dxfId="3" priority="1" stopIfTrue="1">
      <formula>ISERROR(C9)</formula>
    </cfRule>
  </conditionalFormatting>
  <pageMargins left="0.78740157480314965" right="0.39370078740157483" top="0.47244094488188981" bottom="7.874015748031496E-2" header="0.35433070866141736" footer="0"/>
  <pageSetup paperSize="9" scale="60" orientation="landscape" r:id="rId1"/>
  <headerFooter alignWithMargins="0"/>
  <rowBreaks count="4" manualBreakCount="4">
    <brk id="30" max="10" man="1"/>
    <brk id="57" max="16383" man="1"/>
    <brk id="82" max="16383" man="1"/>
    <brk id="1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view="pageBreakPreview" zoomScaleNormal="100" zoomScaleSheetLayoutView="100" workbookViewId="0">
      <pane xSplit="3" topLeftCell="D1" activePane="topRight" state="frozen"/>
      <selection activeCell="A4" sqref="A4"/>
      <selection pane="topRight" activeCell="I3" sqref="I3:L3"/>
    </sheetView>
  </sheetViews>
  <sheetFormatPr defaultColWidth="8.83203125" defaultRowHeight="19.5" x14ac:dyDescent="0.2"/>
  <cols>
    <col min="1" max="1" width="83.83203125" style="4" customWidth="1"/>
    <col min="2" max="2" width="14.6640625" style="2" customWidth="1"/>
    <col min="3" max="3" width="12.83203125" style="5" customWidth="1"/>
    <col min="4" max="4" width="23" style="127" customWidth="1"/>
    <col min="5" max="5" width="21.1640625" style="130" customWidth="1"/>
    <col min="6" max="6" width="24.6640625" style="11" customWidth="1"/>
    <col min="7" max="7" width="23.6640625" style="125" customWidth="1"/>
    <col min="8" max="8" width="24" style="127" customWidth="1"/>
    <col min="9" max="9" width="23.5" style="2" customWidth="1"/>
    <col min="10" max="10" width="17.5" style="2" customWidth="1"/>
    <col min="11" max="11" width="16.6640625" style="2" customWidth="1"/>
    <col min="12" max="12" width="11.6640625" style="2" customWidth="1"/>
    <col min="13" max="16384" width="8.83203125" style="2"/>
  </cols>
  <sheetData>
    <row r="1" spans="1:12" x14ac:dyDescent="0.2">
      <c r="A1" s="86"/>
      <c r="B1" s="11"/>
      <c r="C1" s="87"/>
      <c r="I1" s="192" t="s">
        <v>391</v>
      </c>
      <c r="J1" s="192"/>
      <c r="K1" s="192"/>
      <c r="L1" s="192"/>
    </row>
    <row r="2" spans="1:12" x14ac:dyDescent="0.2">
      <c r="A2" s="86"/>
      <c r="B2" s="11"/>
      <c r="C2" s="87"/>
      <c r="I2" s="192" t="s">
        <v>389</v>
      </c>
      <c r="J2" s="192"/>
      <c r="K2" s="192"/>
      <c r="L2" s="192"/>
    </row>
    <row r="3" spans="1:12" x14ac:dyDescent="0.2">
      <c r="A3" s="86"/>
      <c r="B3" s="11"/>
      <c r="C3" s="87"/>
      <c r="I3" s="192" t="s">
        <v>390</v>
      </c>
      <c r="J3" s="192"/>
      <c r="K3" s="192"/>
      <c r="L3" s="192"/>
    </row>
    <row r="4" spans="1:12" x14ac:dyDescent="0.2">
      <c r="A4" s="86"/>
      <c r="B4" s="11"/>
      <c r="C4" s="87"/>
      <c r="I4" s="11"/>
      <c r="J4" s="11"/>
      <c r="K4" s="11"/>
      <c r="L4" s="11"/>
    </row>
    <row r="5" spans="1:12" x14ac:dyDescent="0.2">
      <c r="A5" s="86"/>
      <c r="B5" s="11"/>
      <c r="C5" s="87"/>
      <c r="I5" s="11"/>
      <c r="J5" s="11"/>
      <c r="K5" s="11"/>
      <c r="L5" s="11"/>
    </row>
    <row r="6" spans="1:12" s="148" customFormat="1" ht="25.5" customHeight="1" x14ac:dyDescent="0.3">
      <c r="A6" s="182" t="s">
        <v>377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</row>
    <row r="7" spans="1:12" x14ac:dyDescent="0.2">
      <c r="A7" s="86"/>
      <c r="B7" s="11"/>
      <c r="C7" s="87"/>
      <c r="I7" s="11"/>
      <c r="J7" s="11"/>
      <c r="K7" s="11"/>
      <c r="L7" s="11"/>
    </row>
    <row r="8" spans="1:12" ht="20.25" thickBot="1" x14ac:dyDescent="0.25">
      <c r="A8" s="86"/>
      <c r="B8" s="11"/>
      <c r="C8" s="87"/>
      <c r="I8" s="11"/>
      <c r="J8" s="11"/>
      <c r="K8" s="11" t="s">
        <v>0</v>
      </c>
      <c r="L8" s="11"/>
    </row>
    <row r="9" spans="1:12" s="3" customFormat="1" ht="41.45" customHeight="1" x14ac:dyDescent="0.3">
      <c r="A9" s="188" t="s">
        <v>166</v>
      </c>
      <c r="B9" s="185" t="s">
        <v>162</v>
      </c>
      <c r="C9" s="185" t="s">
        <v>163</v>
      </c>
      <c r="D9" s="175" t="s">
        <v>370</v>
      </c>
      <c r="E9" s="175"/>
      <c r="F9" s="175"/>
      <c r="G9" s="177" t="s">
        <v>378</v>
      </c>
      <c r="H9" s="178"/>
      <c r="I9" s="179"/>
      <c r="J9" s="175" t="s">
        <v>16</v>
      </c>
      <c r="K9" s="175"/>
      <c r="L9" s="176"/>
    </row>
    <row r="10" spans="1:12" s="3" customFormat="1" x14ac:dyDescent="0.3">
      <c r="A10" s="189"/>
      <c r="B10" s="186"/>
      <c r="C10" s="186"/>
      <c r="D10" s="128" t="s">
        <v>167</v>
      </c>
      <c r="E10" s="141" t="s">
        <v>168</v>
      </c>
      <c r="F10" s="183" t="s">
        <v>1</v>
      </c>
      <c r="G10" s="128" t="s">
        <v>167</v>
      </c>
      <c r="H10" s="142" t="s">
        <v>168</v>
      </c>
      <c r="I10" s="183" t="s">
        <v>1</v>
      </c>
      <c r="J10" s="146" t="s">
        <v>167</v>
      </c>
      <c r="K10" s="146" t="s">
        <v>168</v>
      </c>
      <c r="L10" s="180" t="s">
        <v>1</v>
      </c>
    </row>
    <row r="11" spans="1:12" s="3" customFormat="1" ht="20.25" thickBot="1" x14ac:dyDescent="0.35">
      <c r="A11" s="190"/>
      <c r="B11" s="187"/>
      <c r="C11" s="187"/>
      <c r="D11" s="143" t="s">
        <v>2</v>
      </c>
      <c r="E11" s="144" t="s">
        <v>2</v>
      </c>
      <c r="F11" s="184"/>
      <c r="G11" s="143" t="s">
        <v>2</v>
      </c>
      <c r="H11" s="145" t="s">
        <v>2</v>
      </c>
      <c r="I11" s="184"/>
      <c r="J11" s="147" t="s">
        <v>2</v>
      </c>
      <c r="K11" s="147" t="s">
        <v>2</v>
      </c>
      <c r="L11" s="181"/>
    </row>
    <row r="12" spans="1:12" s="6" customFormat="1" ht="27.75" customHeight="1" x14ac:dyDescent="0.2">
      <c r="A12" s="105" t="s">
        <v>63</v>
      </c>
      <c r="B12" s="84" t="s">
        <v>64</v>
      </c>
      <c r="C12" s="85" t="s">
        <v>31</v>
      </c>
      <c r="D12" s="152">
        <f>D13+D14+D15+D16</f>
        <v>38024230</v>
      </c>
      <c r="E12" s="152">
        <f>E13+E14+E15</f>
        <v>3905380</v>
      </c>
      <c r="F12" s="152">
        <f>F13+F14+F15+F16</f>
        <v>41929610</v>
      </c>
      <c r="G12" s="152">
        <f>G13+G14+G15+G16</f>
        <v>19535944.050000001</v>
      </c>
      <c r="H12" s="152">
        <f>H13+H14+H15</f>
        <v>29510379.969999999</v>
      </c>
      <c r="I12" s="152">
        <f>I13+I14+I15</f>
        <v>49046324.019999996</v>
      </c>
      <c r="J12" s="132">
        <f>G12/D12*100</f>
        <v>51.377619086566654</v>
      </c>
      <c r="K12" s="132">
        <f>H12/E12*100</f>
        <v>755.63402204138902</v>
      </c>
      <c r="L12" s="132">
        <f>I12/F12*100</f>
        <v>116.97300313549302</v>
      </c>
    </row>
    <row r="13" spans="1:12" ht="92.25" customHeight="1" x14ac:dyDescent="0.2">
      <c r="A13" s="106" t="s">
        <v>27</v>
      </c>
      <c r="B13" s="139" t="s">
        <v>65</v>
      </c>
      <c r="C13" s="140" t="s">
        <v>50</v>
      </c>
      <c r="D13" s="153">
        <v>29446888</v>
      </c>
      <c r="E13" s="154">
        <v>0</v>
      </c>
      <c r="F13" s="155">
        <f t="shared" ref="F13:F91" si="0">D13+E13</f>
        <v>29446888</v>
      </c>
      <c r="G13" s="156">
        <v>15301861.639999999</v>
      </c>
      <c r="H13" s="156">
        <v>1170540.1499999999</v>
      </c>
      <c r="I13" s="155">
        <f t="shared" ref="I13:I91" si="1">G13+H13</f>
        <v>16472401.789999999</v>
      </c>
      <c r="J13" s="132">
        <f t="shared" ref="J13:K103" si="2">G13/D13*100</f>
        <v>51.964274255398394</v>
      </c>
      <c r="K13" s="132" t="e">
        <f t="shared" ref="K13:K103" si="3">H13/E13*100</f>
        <v>#DIV/0!</v>
      </c>
      <c r="L13" s="132">
        <f t="shared" ref="L13:L103" si="4">I13/F13*100</f>
        <v>55.939363745330226</v>
      </c>
    </row>
    <row r="14" spans="1:12" ht="56.45" customHeight="1" x14ac:dyDescent="0.2">
      <c r="A14" s="106" t="s">
        <v>66</v>
      </c>
      <c r="B14" s="139" t="s">
        <v>65</v>
      </c>
      <c r="C14" s="140" t="s">
        <v>67</v>
      </c>
      <c r="D14" s="157">
        <v>6922278</v>
      </c>
      <c r="E14" s="154">
        <v>0</v>
      </c>
      <c r="F14" s="155">
        <f t="shared" si="0"/>
        <v>6922278</v>
      </c>
      <c r="G14" s="158">
        <v>3294588.52</v>
      </c>
      <c r="H14" s="156">
        <v>244018.61</v>
      </c>
      <c r="I14" s="155">
        <f t="shared" si="1"/>
        <v>3538607.13</v>
      </c>
      <c r="J14" s="132">
        <f t="shared" si="2"/>
        <v>47.593993191258718</v>
      </c>
      <c r="K14" s="132" t="e">
        <f t="shared" si="3"/>
        <v>#DIV/0!</v>
      </c>
      <c r="L14" s="132">
        <f t="shared" si="4"/>
        <v>51.119113245668544</v>
      </c>
    </row>
    <row r="15" spans="1:12" ht="45" customHeight="1" x14ac:dyDescent="0.2">
      <c r="A15" s="106" t="s">
        <v>51</v>
      </c>
      <c r="B15" s="139" t="s">
        <v>68</v>
      </c>
      <c r="C15" s="140" t="s">
        <v>69</v>
      </c>
      <c r="D15" s="153">
        <v>1655064</v>
      </c>
      <c r="E15" s="154">
        <v>3905380</v>
      </c>
      <c r="F15" s="155">
        <f t="shared" si="0"/>
        <v>5560444</v>
      </c>
      <c r="G15" s="156">
        <v>939493.8899999999</v>
      </c>
      <c r="H15" s="156">
        <v>28095821.210000001</v>
      </c>
      <c r="I15" s="155">
        <f t="shared" si="1"/>
        <v>29035315.100000001</v>
      </c>
      <c r="J15" s="132">
        <f t="shared" si="2"/>
        <v>56.764807282376992</v>
      </c>
      <c r="K15" s="132">
        <f t="shared" si="3"/>
        <v>719.41325069519485</v>
      </c>
      <c r="L15" s="132">
        <f t="shared" si="4"/>
        <v>522.17619851939889</v>
      </c>
    </row>
    <row r="16" spans="1:12" ht="0.75" customHeight="1" x14ac:dyDescent="0.2">
      <c r="A16" s="106" t="s">
        <v>259</v>
      </c>
      <c r="B16" s="78" t="s">
        <v>67</v>
      </c>
      <c r="C16" s="79" t="s">
        <v>260</v>
      </c>
      <c r="D16" s="154"/>
      <c r="E16" s="154"/>
      <c r="F16" s="155">
        <f t="shared" si="0"/>
        <v>0</v>
      </c>
      <c r="G16" s="154"/>
      <c r="H16" s="154"/>
      <c r="I16" s="155">
        <f t="shared" si="1"/>
        <v>0</v>
      </c>
      <c r="J16" s="133" t="e">
        <f t="shared" si="2"/>
        <v>#DIV/0!</v>
      </c>
      <c r="K16" s="133"/>
      <c r="L16" s="133" t="e">
        <f t="shared" si="4"/>
        <v>#DIV/0!</v>
      </c>
    </row>
    <row r="17" spans="1:12" s="6" customFormat="1" ht="28.5" customHeight="1" x14ac:dyDescent="0.2">
      <c r="A17" s="107" t="s">
        <v>70</v>
      </c>
      <c r="B17" s="78" t="s">
        <v>64</v>
      </c>
      <c r="C17" s="79" t="s">
        <v>32</v>
      </c>
      <c r="D17" s="154">
        <f>SUM(D18:D31)+D33+D32</f>
        <v>145924766</v>
      </c>
      <c r="E17" s="154">
        <f>SUM(E18:E31)+E33+E32+E34+E35</f>
        <v>6148610</v>
      </c>
      <c r="F17" s="154">
        <f>SUM(F18:F31)+F33+F32+F34+F35</f>
        <v>152073376</v>
      </c>
      <c r="G17" s="154">
        <f>SUM(G18:G33)</f>
        <v>74342587.379999995</v>
      </c>
      <c r="H17" s="154">
        <f t="shared" ref="H17:I17" si="5">SUM(H18:H33)</f>
        <v>5265057.16</v>
      </c>
      <c r="I17" s="154">
        <f t="shared" si="5"/>
        <v>79607644.540000021</v>
      </c>
      <c r="J17" s="133">
        <f>G17/D17*100</f>
        <v>50.945832854719121</v>
      </c>
      <c r="K17" s="133">
        <f>H17/E17*100</f>
        <v>85.630039309697636</v>
      </c>
      <c r="L17" s="133">
        <f>I17/F17*100</f>
        <v>52.348179960179245</v>
      </c>
    </row>
    <row r="18" spans="1:12" ht="28.5" customHeight="1" x14ac:dyDescent="0.2">
      <c r="A18" s="106" t="s">
        <v>71</v>
      </c>
      <c r="B18" s="78" t="s">
        <v>72</v>
      </c>
      <c r="C18" s="79" t="s">
        <v>73</v>
      </c>
      <c r="D18" s="153">
        <v>28011000</v>
      </c>
      <c r="E18" s="154">
        <v>1500000</v>
      </c>
      <c r="F18" s="155">
        <f t="shared" si="0"/>
        <v>29511000</v>
      </c>
      <c r="G18" s="156">
        <v>12830262.720000001</v>
      </c>
      <c r="H18" s="156">
        <v>1952205.58</v>
      </c>
      <c r="I18" s="155">
        <f t="shared" si="1"/>
        <v>14782468.300000001</v>
      </c>
      <c r="J18" s="133">
        <f t="shared" si="2"/>
        <v>45.804372282317665</v>
      </c>
      <c r="K18" s="133">
        <f t="shared" si="3"/>
        <v>130.14703866666667</v>
      </c>
      <c r="L18" s="133">
        <f t="shared" si="4"/>
        <v>50.091383890752603</v>
      </c>
    </row>
    <row r="19" spans="1:12" ht="53.25" customHeight="1" x14ac:dyDescent="0.2">
      <c r="A19" s="120" t="s">
        <v>352</v>
      </c>
      <c r="B19" s="78" t="s">
        <v>74</v>
      </c>
      <c r="C19" s="79" t="s">
        <v>272</v>
      </c>
      <c r="D19" s="153">
        <v>30088380</v>
      </c>
      <c r="E19" s="156">
        <v>3375267</v>
      </c>
      <c r="F19" s="155">
        <f t="shared" si="0"/>
        <v>33463647</v>
      </c>
      <c r="G19" s="156">
        <v>13816569.939999999</v>
      </c>
      <c r="H19" s="156">
        <v>2823003.29</v>
      </c>
      <c r="I19" s="155">
        <f t="shared" si="1"/>
        <v>16639573.23</v>
      </c>
      <c r="J19" s="133">
        <f t="shared" si="2"/>
        <v>45.919952951936928</v>
      </c>
      <c r="K19" s="133">
        <f t="shared" si="3"/>
        <v>83.63792523672943</v>
      </c>
      <c r="L19" s="133">
        <f t="shared" si="4"/>
        <v>49.724326909138149</v>
      </c>
    </row>
    <row r="20" spans="1:12" ht="74.45" customHeight="1" x14ac:dyDescent="0.2">
      <c r="A20" s="120" t="s">
        <v>353</v>
      </c>
      <c r="B20" s="78" t="s">
        <v>72</v>
      </c>
      <c r="C20" s="79" t="s">
        <v>273</v>
      </c>
      <c r="D20" s="153">
        <v>18100</v>
      </c>
      <c r="E20" s="154"/>
      <c r="F20" s="155">
        <f t="shared" si="0"/>
        <v>18100</v>
      </c>
      <c r="G20" s="156">
        <v>9050</v>
      </c>
      <c r="H20" s="154"/>
      <c r="I20" s="155">
        <f t="shared" si="1"/>
        <v>9050</v>
      </c>
      <c r="J20" s="133">
        <f t="shared" si="2"/>
        <v>50</v>
      </c>
      <c r="K20" s="133" t="e">
        <f t="shared" si="3"/>
        <v>#DIV/0!</v>
      </c>
      <c r="L20" s="133">
        <f t="shared" si="4"/>
        <v>50</v>
      </c>
    </row>
    <row r="21" spans="1:12" ht="55.5" customHeight="1" x14ac:dyDescent="0.2">
      <c r="A21" s="120" t="s">
        <v>351</v>
      </c>
      <c r="B21" s="78" t="s">
        <v>74</v>
      </c>
      <c r="C21" s="79" t="s">
        <v>274</v>
      </c>
      <c r="D21" s="153">
        <v>68727400</v>
      </c>
      <c r="E21" s="154"/>
      <c r="F21" s="155">
        <f t="shared" si="0"/>
        <v>68727400</v>
      </c>
      <c r="G21" s="156">
        <v>38985840.329999998</v>
      </c>
      <c r="H21" s="154"/>
      <c r="I21" s="155">
        <f t="shared" si="1"/>
        <v>38985840.329999998</v>
      </c>
      <c r="J21" s="133">
        <f t="shared" si="2"/>
        <v>56.725324004690989</v>
      </c>
      <c r="K21" s="133" t="e">
        <f t="shared" si="3"/>
        <v>#DIV/0!</v>
      </c>
      <c r="L21" s="133">
        <f t="shared" si="4"/>
        <v>56.725324004690989</v>
      </c>
    </row>
    <row r="22" spans="1:12" ht="0.75" customHeight="1" x14ac:dyDescent="0.2">
      <c r="A22" s="120" t="s">
        <v>271</v>
      </c>
      <c r="B22" s="78" t="s">
        <v>74</v>
      </c>
      <c r="C22" s="79" t="s">
        <v>275</v>
      </c>
      <c r="D22" s="159"/>
      <c r="E22" s="156"/>
      <c r="F22" s="155">
        <f t="shared" si="0"/>
        <v>0</v>
      </c>
      <c r="G22" s="159"/>
      <c r="H22" s="154"/>
      <c r="I22" s="155">
        <f t="shared" si="1"/>
        <v>0</v>
      </c>
      <c r="J22" s="133" t="e">
        <f t="shared" si="2"/>
        <v>#DIV/0!</v>
      </c>
      <c r="K22" s="133" t="e">
        <f t="shared" si="3"/>
        <v>#DIV/0!</v>
      </c>
      <c r="L22" s="133" t="e">
        <f t="shared" si="4"/>
        <v>#DIV/0!</v>
      </c>
    </row>
    <row r="23" spans="1:12" ht="54" customHeight="1" x14ac:dyDescent="0.2">
      <c r="A23" s="120" t="s">
        <v>354</v>
      </c>
      <c r="B23" s="78" t="s">
        <v>75</v>
      </c>
      <c r="C23" s="79" t="s">
        <v>89</v>
      </c>
      <c r="D23" s="153">
        <v>7740000</v>
      </c>
      <c r="E23" s="154"/>
      <c r="F23" s="155">
        <f t="shared" si="0"/>
        <v>7740000</v>
      </c>
      <c r="G23" s="156">
        <v>3444616.52</v>
      </c>
      <c r="H23" s="156">
        <v>283447.62</v>
      </c>
      <c r="I23" s="155">
        <f t="shared" si="1"/>
        <v>3728064.14</v>
      </c>
      <c r="J23" s="133">
        <f t="shared" si="2"/>
        <v>44.504089405684752</v>
      </c>
      <c r="K23" s="133" t="e">
        <f t="shared" si="3"/>
        <v>#DIV/0!</v>
      </c>
      <c r="L23" s="133">
        <f t="shared" si="4"/>
        <v>48.166203359173124</v>
      </c>
    </row>
    <row r="24" spans="1:12" ht="34.9" customHeight="1" x14ac:dyDescent="0.2">
      <c r="A24" s="106" t="s">
        <v>277</v>
      </c>
      <c r="B24" s="78" t="s">
        <v>75</v>
      </c>
      <c r="C24" s="79" t="s">
        <v>278</v>
      </c>
      <c r="D24" s="153">
        <v>3709050</v>
      </c>
      <c r="E24" s="154">
        <v>290000</v>
      </c>
      <c r="F24" s="155">
        <f t="shared" si="0"/>
        <v>3999050</v>
      </c>
      <c r="G24" s="156">
        <v>1696867.63</v>
      </c>
      <c r="H24" s="156">
        <v>112464.55</v>
      </c>
      <c r="I24" s="155">
        <f t="shared" si="1"/>
        <v>1809332.18</v>
      </c>
      <c r="J24" s="133">
        <f t="shared" si="2"/>
        <v>45.749386770197212</v>
      </c>
      <c r="K24" s="133">
        <f t="shared" si="3"/>
        <v>38.780879310344829</v>
      </c>
      <c r="L24" s="133">
        <f t="shared" si="4"/>
        <v>45.24404996186594</v>
      </c>
    </row>
    <row r="25" spans="1:12" ht="40.5" customHeight="1" x14ac:dyDescent="0.2">
      <c r="A25" s="106" t="s">
        <v>52</v>
      </c>
      <c r="B25" s="78" t="s">
        <v>76</v>
      </c>
      <c r="C25" s="79" t="s">
        <v>276</v>
      </c>
      <c r="D25" s="153">
        <v>4482000</v>
      </c>
      <c r="E25" s="154"/>
      <c r="F25" s="155">
        <f>D25+E25</f>
        <v>4482000</v>
      </c>
      <c r="G25" s="156">
        <v>2093641.6400000001</v>
      </c>
      <c r="H25" s="154"/>
      <c r="I25" s="155">
        <f>G25+H25</f>
        <v>2093641.6400000001</v>
      </c>
      <c r="J25" s="133">
        <f t="shared" ref="J25:L28" si="6">G25/D25*100</f>
        <v>46.712218652387328</v>
      </c>
      <c r="K25" s="133" t="e">
        <f t="shared" si="6"/>
        <v>#DIV/0!</v>
      </c>
      <c r="L25" s="133">
        <f t="shared" si="6"/>
        <v>46.712218652387328</v>
      </c>
    </row>
    <row r="26" spans="1:12" ht="37.5" customHeight="1" x14ac:dyDescent="0.2">
      <c r="A26" s="106" t="s">
        <v>77</v>
      </c>
      <c r="B26" s="78" t="s">
        <v>76</v>
      </c>
      <c r="C26" s="79" t="s">
        <v>279</v>
      </c>
      <c r="D26" s="154">
        <v>18360</v>
      </c>
      <c r="E26" s="154"/>
      <c r="F26" s="155">
        <f>D26+E26</f>
        <v>18360</v>
      </c>
      <c r="G26" s="159">
        <v>18360</v>
      </c>
      <c r="H26" s="154"/>
      <c r="I26" s="155">
        <f>G26+H26</f>
        <v>18360</v>
      </c>
      <c r="J26" s="133">
        <f t="shared" si="6"/>
        <v>100</v>
      </c>
      <c r="K26" s="133" t="e">
        <f t="shared" si="6"/>
        <v>#DIV/0!</v>
      </c>
      <c r="L26" s="133">
        <f t="shared" si="6"/>
        <v>100</v>
      </c>
    </row>
    <row r="27" spans="1:12" ht="42.75" customHeight="1" x14ac:dyDescent="0.2">
      <c r="A27" s="106" t="s">
        <v>281</v>
      </c>
      <c r="B27" s="78" t="s">
        <v>76</v>
      </c>
      <c r="C27" s="79" t="s">
        <v>280</v>
      </c>
      <c r="D27" s="153">
        <v>470000</v>
      </c>
      <c r="E27" s="154"/>
      <c r="F27" s="155">
        <f>D27+E27</f>
        <v>470000</v>
      </c>
      <c r="G27" s="156">
        <v>241287.57</v>
      </c>
      <c r="H27" s="156">
        <v>93936.12</v>
      </c>
      <c r="I27" s="155">
        <f>G27+H27</f>
        <v>335223.69</v>
      </c>
      <c r="J27" s="133">
        <f t="shared" si="6"/>
        <v>51.337780851063833</v>
      </c>
      <c r="K27" s="133" t="e">
        <f t="shared" si="6"/>
        <v>#DIV/0!</v>
      </c>
      <c r="L27" s="133">
        <f t="shared" si="6"/>
        <v>71.324189361702125</v>
      </c>
    </row>
    <row r="28" spans="1:12" ht="37.5" x14ac:dyDescent="0.2">
      <c r="A28" s="106" t="s">
        <v>282</v>
      </c>
      <c r="B28" s="78" t="s">
        <v>76</v>
      </c>
      <c r="C28" s="79" t="s">
        <v>283</v>
      </c>
      <c r="D28" s="153">
        <v>2091775</v>
      </c>
      <c r="E28" s="154"/>
      <c r="F28" s="155">
        <f>D28+E28</f>
        <v>2091775</v>
      </c>
      <c r="G28" s="156">
        <v>895424.4</v>
      </c>
      <c r="H28" s="154"/>
      <c r="I28" s="155">
        <f>G28+H28</f>
        <v>895424.4</v>
      </c>
      <c r="J28" s="133">
        <f t="shared" si="6"/>
        <v>42.806917570006334</v>
      </c>
      <c r="K28" s="133" t="e">
        <f t="shared" si="6"/>
        <v>#DIV/0!</v>
      </c>
      <c r="L28" s="133">
        <f t="shared" si="6"/>
        <v>42.806917570006334</v>
      </c>
    </row>
    <row r="29" spans="1:12" ht="62.25" customHeight="1" x14ac:dyDescent="0.2">
      <c r="A29" s="106" t="s">
        <v>284</v>
      </c>
      <c r="B29" s="78" t="s">
        <v>76</v>
      </c>
      <c r="C29" s="79" t="s">
        <v>285</v>
      </c>
      <c r="D29" s="154">
        <v>390900</v>
      </c>
      <c r="E29" s="154"/>
      <c r="F29" s="155">
        <f t="shared" si="0"/>
        <v>390900</v>
      </c>
      <c r="G29" s="156">
        <v>172938.68</v>
      </c>
      <c r="H29" s="154"/>
      <c r="I29" s="155">
        <f t="shared" si="1"/>
        <v>172938.68</v>
      </c>
      <c r="J29" s="133">
        <f t="shared" si="2"/>
        <v>44.241156305960601</v>
      </c>
      <c r="K29" s="133" t="e">
        <f t="shared" si="3"/>
        <v>#DIV/0!</v>
      </c>
      <c r="L29" s="133">
        <f t="shared" si="4"/>
        <v>44.241156305960601</v>
      </c>
    </row>
    <row r="30" spans="1:12" ht="0.75" hidden="1" customHeight="1" x14ac:dyDescent="0.2">
      <c r="A30" s="106" t="s">
        <v>286</v>
      </c>
      <c r="B30" s="78" t="s">
        <v>76</v>
      </c>
      <c r="C30" s="79">
        <v>1200</v>
      </c>
      <c r="D30" s="159"/>
      <c r="E30" s="155"/>
      <c r="F30" s="155">
        <f t="shared" si="0"/>
        <v>0</v>
      </c>
      <c r="G30" s="155"/>
      <c r="H30" s="155"/>
      <c r="I30" s="155">
        <f t="shared" si="1"/>
        <v>0</v>
      </c>
      <c r="J30" s="133" t="e">
        <f t="shared" si="2"/>
        <v>#DIV/0!</v>
      </c>
      <c r="K30" s="133" t="e">
        <f t="shared" si="3"/>
        <v>#DIV/0!</v>
      </c>
      <c r="L30" s="133" t="e">
        <f t="shared" si="4"/>
        <v>#DIV/0!</v>
      </c>
    </row>
    <row r="31" spans="1:12" ht="78" hidden="1" customHeight="1" x14ac:dyDescent="0.2">
      <c r="A31" s="106" t="s">
        <v>368</v>
      </c>
      <c r="B31" s="78" t="s">
        <v>76</v>
      </c>
      <c r="C31" s="79" t="s">
        <v>367</v>
      </c>
      <c r="D31" s="155"/>
      <c r="E31" s="155"/>
      <c r="F31" s="155">
        <f t="shared" si="0"/>
        <v>0</v>
      </c>
      <c r="G31" s="155"/>
      <c r="H31" s="155"/>
      <c r="I31" s="155">
        <f t="shared" si="1"/>
        <v>0</v>
      </c>
      <c r="J31" s="133" t="e">
        <f t="shared" si="2"/>
        <v>#DIV/0!</v>
      </c>
      <c r="K31" s="133" t="e">
        <f t="shared" si="3"/>
        <v>#DIV/0!</v>
      </c>
      <c r="L31" s="133" t="e">
        <f t="shared" si="4"/>
        <v>#DIV/0!</v>
      </c>
    </row>
    <row r="32" spans="1:12" ht="78" customHeight="1" x14ac:dyDescent="0.2">
      <c r="A32" s="123" t="s">
        <v>286</v>
      </c>
      <c r="B32" s="78" t="s">
        <v>76</v>
      </c>
      <c r="C32" s="79" t="s">
        <v>379</v>
      </c>
      <c r="D32" s="156">
        <v>139359</v>
      </c>
      <c r="E32" s="155"/>
      <c r="F32" s="155">
        <f t="shared" si="0"/>
        <v>139359</v>
      </c>
      <c r="G32" s="156">
        <v>99285.95</v>
      </c>
      <c r="H32" s="155"/>
      <c r="I32" s="155">
        <f t="shared" si="1"/>
        <v>99285.95</v>
      </c>
      <c r="J32" s="133">
        <f t="shared" si="2"/>
        <v>71.244734821575932</v>
      </c>
      <c r="K32" s="133" t="e">
        <f t="shared" si="3"/>
        <v>#DIV/0!</v>
      </c>
      <c r="L32" s="133">
        <f t="shared" si="4"/>
        <v>71.244734821575932</v>
      </c>
    </row>
    <row r="33" spans="1:12" ht="93" customHeight="1" x14ac:dyDescent="0.2">
      <c r="A33" s="106" t="s">
        <v>366</v>
      </c>
      <c r="B33" s="78" t="s">
        <v>76</v>
      </c>
      <c r="C33" s="79" t="s">
        <v>287</v>
      </c>
      <c r="D33" s="156">
        <v>38442</v>
      </c>
      <c r="E33" s="155"/>
      <c r="F33" s="155">
        <f t="shared" si="0"/>
        <v>38442</v>
      </c>
      <c r="G33" s="156">
        <v>38442</v>
      </c>
      <c r="H33" s="155"/>
      <c r="I33" s="155">
        <f t="shared" si="1"/>
        <v>38442</v>
      </c>
      <c r="J33" s="133">
        <f t="shared" si="2"/>
        <v>100</v>
      </c>
      <c r="K33" s="133"/>
      <c r="L33" s="133">
        <f t="shared" si="4"/>
        <v>100</v>
      </c>
    </row>
    <row r="34" spans="1:12" ht="120.75" customHeight="1" x14ac:dyDescent="0.2">
      <c r="A34" s="124" t="s">
        <v>383</v>
      </c>
      <c r="B34" s="76" t="s">
        <v>76</v>
      </c>
      <c r="C34" s="77" t="s">
        <v>384</v>
      </c>
      <c r="D34" s="160"/>
      <c r="E34" s="156">
        <v>295003</v>
      </c>
      <c r="F34" s="155">
        <f t="shared" si="0"/>
        <v>295003</v>
      </c>
      <c r="G34" s="160"/>
      <c r="H34" s="161"/>
      <c r="I34" s="155">
        <f t="shared" si="1"/>
        <v>0</v>
      </c>
      <c r="J34" s="133"/>
      <c r="K34" s="133"/>
      <c r="L34" s="133">
        <f t="shared" si="4"/>
        <v>0</v>
      </c>
    </row>
    <row r="35" spans="1:12" ht="117.75" customHeight="1" x14ac:dyDescent="0.2">
      <c r="A35" s="124" t="s">
        <v>382</v>
      </c>
      <c r="B35" s="76" t="s">
        <v>76</v>
      </c>
      <c r="C35" s="77" t="s">
        <v>385</v>
      </c>
      <c r="D35" s="160"/>
      <c r="E35" s="156">
        <v>688340</v>
      </c>
      <c r="F35" s="155">
        <f t="shared" si="0"/>
        <v>688340</v>
      </c>
      <c r="G35" s="160"/>
      <c r="H35" s="161"/>
      <c r="I35" s="155">
        <f t="shared" si="1"/>
        <v>0</v>
      </c>
      <c r="J35" s="133"/>
      <c r="K35" s="133"/>
      <c r="L35" s="133">
        <f t="shared" si="4"/>
        <v>0</v>
      </c>
    </row>
    <row r="36" spans="1:12" s="6" customFormat="1" ht="25.5" customHeight="1" x14ac:dyDescent="0.2">
      <c r="A36" s="105" t="s">
        <v>78</v>
      </c>
      <c r="B36" s="76" t="s">
        <v>64</v>
      </c>
      <c r="C36" s="77" t="s">
        <v>33</v>
      </c>
      <c r="D36" s="152">
        <f t="shared" ref="D36:I36" si="7">SUM(D37:D40)</f>
        <v>11706436</v>
      </c>
      <c r="E36" s="152">
        <f t="shared" si="7"/>
        <v>2946125</v>
      </c>
      <c r="F36" s="152">
        <f t="shared" si="7"/>
        <v>14652561</v>
      </c>
      <c r="G36" s="152">
        <f t="shared" si="7"/>
        <v>4613664.1100000003</v>
      </c>
      <c r="H36" s="152">
        <f t="shared" si="7"/>
        <v>1750362.47</v>
      </c>
      <c r="I36" s="152">
        <f t="shared" si="7"/>
        <v>6364026.5800000001</v>
      </c>
      <c r="J36" s="132">
        <f t="shared" si="2"/>
        <v>39.411346971870856</v>
      </c>
      <c r="K36" s="132">
        <f t="shared" si="3"/>
        <v>59.412362679791251</v>
      </c>
      <c r="L36" s="132">
        <f t="shared" si="4"/>
        <v>43.432861873088264</v>
      </c>
    </row>
    <row r="37" spans="1:12" ht="43.5" customHeight="1" x14ac:dyDescent="0.2">
      <c r="A37" s="106" t="s">
        <v>30</v>
      </c>
      <c r="B37" s="78" t="s">
        <v>79</v>
      </c>
      <c r="C37" s="79" t="s">
        <v>34</v>
      </c>
      <c r="D37" s="156">
        <v>6290000</v>
      </c>
      <c r="E37" s="156">
        <v>2335981</v>
      </c>
      <c r="F37" s="155">
        <f t="shared" si="0"/>
        <v>8625981</v>
      </c>
      <c r="G37" s="156">
        <v>2143334.2000000002</v>
      </c>
      <c r="H37" s="156">
        <v>1140219.4099999999</v>
      </c>
      <c r="I37" s="155">
        <f t="shared" si="1"/>
        <v>3283553.6100000003</v>
      </c>
      <c r="J37" s="132">
        <f t="shared" si="2"/>
        <v>34.075265500794913</v>
      </c>
      <c r="K37" s="132">
        <f t="shared" si="3"/>
        <v>48.811159422957637</v>
      </c>
      <c r="L37" s="132">
        <f t="shared" si="4"/>
        <v>38.065857205110937</v>
      </c>
    </row>
    <row r="38" spans="1:12" ht="54" customHeight="1" x14ac:dyDescent="0.2">
      <c r="A38" s="106" t="s">
        <v>80</v>
      </c>
      <c r="B38" s="78" t="s">
        <v>81</v>
      </c>
      <c r="C38" s="79" t="s">
        <v>82</v>
      </c>
      <c r="D38" s="156">
        <v>5416436</v>
      </c>
      <c r="E38" s="156">
        <v>610144</v>
      </c>
      <c r="F38" s="155">
        <f t="shared" si="0"/>
        <v>6026580</v>
      </c>
      <c r="G38" s="156">
        <v>2470329.91</v>
      </c>
      <c r="H38" s="156">
        <v>610143.06000000006</v>
      </c>
      <c r="I38" s="155">
        <f t="shared" si="1"/>
        <v>3080472.97</v>
      </c>
      <c r="J38" s="132">
        <f t="shared" si="2"/>
        <v>45.608032846691074</v>
      </c>
      <c r="K38" s="132">
        <f t="shared" si="3"/>
        <v>99.999845938008079</v>
      </c>
      <c r="L38" s="132">
        <f t="shared" si="4"/>
        <v>51.114777701449256</v>
      </c>
    </row>
    <row r="39" spans="1:12" ht="30.75" hidden="1" customHeight="1" x14ac:dyDescent="0.2">
      <c r="A39" s="106" t="s">
        <v>83</v>
      </c>
      <c r="B39" s="78" t="s">
        <v>84</v>
      </c>
      <c r="C39" s="79" t="s">
        <v>85</v>
      </c>
      <c r="D39" s="154">
        <v>0</v>
      </c>
      <c r="E39" s="154"/>
      <c r="F39" s="155">
        <f t="shared" si="0"/>
        <v>0</v>
      </c>
      <c r="G39" s="154">
        <v>0</v>
      </c>
      <c r="H39" s="154">
        <v>0</v>
      </c>
      <c r="I39" s="155">
        <f t="shared" si="1"/>
        <v>0</v>
      </c>
      <c r="J39" s="133" t="e">
        <f t="shared" si="2"/>
        <v>#DIV/0!</v>
      </c>
      <c r="K39" s="133" t="e">
        <f t="shared" si="3"/>
        <v>#DIV/0!</v>
      </c>
      <c r="L39" s="133" t="e">
        <f t="shared" si="4"/>
        <v>#DIV/0!</v>
      </c>
    </row>
    <row r="40" spans="1:12" ht="4.5" hidden="1" customHeight="1" x14ac:dyDescent="0.2">
      <c r="A40" s="106" t="s">
        <v>86</v>
      </c>
      <c r="B40" s="78" t="s">
        <v>84</v>
      </c>
      <c r="C40" s="79" t="s">
        <v>87</v>
      </c>
      <c r="D40" s="154"/>
      <c r="E40" s="154"/>
      <c r="F40" s="155">
        <f t="shared" si="0"/>
        <v>0</v>
      </c>
      <c r="G40" s="154"/>
      <c r="H40" s="154"/>
      <c r="I40" s="155">
        <f t="shared" si="1"/>
        <v>0</v>
      </c>
      <c r="J40" s="133" t="e">
        <f t="shared" si="2"/>
        <v>#DIV/0!</v>
      </c>
      <c r="K40" s="133" t="e">
        <f t="shared" si="3"/>
        <v>#DIV/0!</v>
      </c>
      <c r="L40" s="133" t="e">
        <f t="shared" si="4"/>
        <v>#DIV/0!</v>
      </c>
    </row>
    <row r="41" spans="1:12" s="6" customFormat="1" ht="39" customHeight="1" x14ac:dyDescent="0.2">
      <c r="A41" s="107" t="s">
        <v>12</v>
      </c>
      <c r="B41" s="78" t="s">
        <v>64</v>
      </c>
      <c r="C41" s="79" t="s">
        <v>35</v>
      </c>
      <c r="D41" s="154">
        <f>SUM(D42:D53)</f>
        <v>9559802</v>
      </c>
      <c r="E41" s="154">
        <f t="shared" ref="E41" si="8">SUM(E42:E53)</f>
        <v>170000</v>
      </c>
      <c r="F41" s="154">
        <f>SUM(F42:F53)</f>
        <v>9729802</v>
      </c>
      <c r="G41" s="154">
        <f>SUM(G42:G53)</f>
        <v>4751282.25</v>
      </c>
      <c r="H41" s="154">
        <f t="shared" ref="H41:I41" si="9">SUM(H42:H53)</f>
        <v>1078670.8799999999</v>
      </c>
      <c r="I41" s="154">
        <f t="shared" si="9"/>
        <v>5829953.1299999999</v>
      </c>
      <c r="J41" s="133">
        <f t="shared" si="2"/>
        <v>49.700634490128557</v>
      </c>
      <c r="K41" s="133">
        <f t="shared" si="3"/>
        <v>634.51228235294104</v>
      </c>
      <c r="L41" s="133">
        <f t="shared" si="4"/>
        <v>59.918517663566021</v>
      </c>
    </row>
    <row r="42" spans="1:12" s="6" customFormat="1" ht="49.5" customHeight="1" x14ac:dyDescent="0.2">
      <c r="A42" s="106" t="s">
        <v>288</v>
      </c>
      <c r="B42" s="78" t="s">
        <v>289</v>
      </c>
      <c r="C42" s="79" t="s">
        <v>290</v>
      </c>
      <c r="D42" s="154">
        <v>5000</v>
      </c>
      <c r="E42" s="154"/>
      <c r="F42" s="155">
        <f t="shared" si="0"/>
        <v>5000</v>
      </c>
      <c r="G42" s="154">
        <v>0</v>
      </c>
      <c r="H42" s="154"/>
      <c r="I42" s="155">
        <f t="shared" si="1"/>
        <v>0</v>
      </c>
      <c r="J42" s="133">
        <f t="shared" si="2"/>
        <v>0</v>
      </c>
      <c r="K42" s="133" t="e">
        <f t="shared" si="3"/>
        <v>#DIV/0!</v>
      </c>
      <c r="L42" s="133">
        <f t="shared" si="4"/>
        <v>0</v>
      </c>
    </row>
    <row r="43" spans="1:12" s="6" customFormat="1" ht="40.5" customHeight="1" x14ac:dyDescent="0.2">
      <c r="A43" s="106" t="s">
        <v>291</v>
      </c>
      <c r="B43" s="78" t="s">
        <v>89</v>
      </c>
      <c r="C43" s="79" t="s">
        <v>292</v>
      </c>
      <c r="D43" s="154">
        <v>45000</v>
      </c>
      <c r="E43" s="154"/>
      <c r="F43" s="155">
        <f t="shared" si="0"/>
        <v>45000</v>
      </c>
      <c r="G43" s="156">
        <v>14433.59</v>
      </c>
      <c r="H43" s="154"/>
      <c r="I43" s="155">
        <f t="shared" si="1"/>
        <v>14433.59</v>
      </c>
      <c r="J43" s="133">
        <f t="shared" si="2"/>
        <v>32.074644444444445</v>
      </c>
      <c r="K43" s="133" t="e">
        <f t="shared" si="3"/>
        <v>#DIV/0!</v>
      </c>
      <c r="L43" s="133">
        <f t="shared" si="4"/>
        <v>32.074644444444445</v>
      </c>
    </row>
    <row r="44" spans="1:12" ht="57" customHeight="1" x14ac:dyDescent="0.2">
      <c r="A44" s="106" t="s">
        <v>88</v>
      </c>
      <c r="B44" s="78" t="s">
        <v>89</v>
      </c>
      <c r="C44" s="79" t="s">
        <v>36</v>
      </c>
      <c r="D44" s="154">
        <v>1000000</v>
      </c>
      <c r="E44" s="154"/>
      <c r="F44" s="155">
        <f t="shared" si="0"/>
        <v>1000000</v>
      </c>
      <c r="G44" s="156">
        <v>796198</v>
      </c>
      <c r="H44" s="154"/>
      <c r="I44" s="155">
        <f t="shared" si="1"/>
        <v>796198</v>
      </c>
      <c r="J44" s="133">
        <f t="shared" si="2"/>
        <v>79.619799999999998</v>
      </c>
      <c r="K44" s="133" t="e">
        <f t="shared" si="3"/>
        <v>#DIV/0!</v>
      </c>
      <c r="L44" s="133">
        <f t="shared" si="4"/>
        <v>79.619799999999998</v>
      </c>
    </row>
    <row r="45" spans="1:12" ht="0.75" customHeight="1" x14ac:dyDescent="0.2">
      <c r="A45" s="106" t="s">
        <v>293</v>
      </c>
      <c r="B45" s="78" t="s">
        <v>89</v>
      </c>
      <c r="C45" s="79" t="s">
        <v>294</v>
      </c>
      <c r="D45" s="154">
        <v>0</v>
      </c>
      <c r="E45" s="154"/>
      <c r="F45" s="155">
        <f t="shared" si="0"/>
        <v>0</v>
      </c>
      <c r="G45" s="159">
        <v>0</v>
      </c>
      <c r="H45" s="154"/>
      <c r="I45" s="155">
        <f t="shared" si="1"/>
        <v>0</v>
      </c>
      <c r="J45" s="133" t="e">
        <f t="shared" si="2"/>
        <v>#DIV/0!</v>
      </c>
      <c r="K45" s="133" t="e">
        <f t="shared" si="3"/>
        <v>#DIV/0!</v>
      </c>
      <c r="L45" s="133" t="e">
        <f t="shared" si="4"/>
        <v>#DIV/0!</v>
      </c>
    </row>
    <row r="46" spans="1:12" ht="45.75" customHeight="1" x14ac:dyDescent="0.2">
      <c r="A46" s="106" t="s">
        <v>349</v>
      </c>
      <c r="B46" s="78" t="s">
        <v>28</v>
      </c>
      <c r="C46" s="79" t="s">
        <v>350</v>
      </c>
      <c r="D46" s="154">
        <v>230000</v>
      </c>
      <c r="E46" s="154"/>
      <c r="F46" s="155">
        <f t="shared" si="0"/>
        <v>230000</v>
      </c>
      <c r="G46" s="156">
        <v>129272.64</v>
      </c>
      <c r="H46" s="154"/>
      <c r="I46" s="155">
        <f t="shared" si="1"/>
        <v>129272.64</v>
      </c>
      <c r="J46" s="133">
        <f t="shared" si="2"/>
        <v>56.205495652173909</v>
      </c>
      <c r="K46" s="133" t="e">
        <f t="shared" si="3"/>
        <v>#DIV/0!</v>
      </c>
      <c r="L46" s="133">
        <f t="shared" si="4"/>
        <v>56.205495652173909</v>
      </c>
    </row>
    <row r="47" spans="1:12" ht="75.75" customHeight="1" x14ac:dyDescent="0.2">
      <c r="A47" s="109" t="s">
        <v>316</v>
      </c>
      <c r="B47" s="78" t="s">
        <v>90</v>
      </c>
      <c r="C47" s="79" t="s">
        <v>311</v>
      </c>
      <c r="D47" s="154">
        <v>185584</v>
      </c>
      <c r="E47" s="154"/>
      <c r="F47" s="155">
        <f t="shared" si="0"/>
        <v>185584</v>
      </c>
      <c r="G47" s="156">
        <v>120138.76</v>
      </c>
      <c r="H47" s="154"/>
      <c r="I47" s="155">
        <f t="shared" si="1"/>
        <v>120138.76</v>
      </c>
      <c r="J47" s="133">
        <f t="shared" si="2"/>
        <v>64.735515992757996</v>
      </c>
      <c r="K47" s="133" t="e">
        <f t="shared" si="2"/>
        <v>#DIV/0!</v>
      </c>
      <c r="L47" s="133">
        <f t="shared" si="4"/>
        <v>64.735515992757996</v>
      </c>
    </row>
    <row r="48" spans="1:12" ht="75.599999999999994" customHeight="1" x14ac:dyDescent="0.2">
      <c r="A48" s="106" t="s">
        <v>61</v>
      </c>
      <c r="B48" s="78" t="s">
        <v>90</v>
      </c>
      <c r="C48" s="79" t="s">
        <v>91</v>
      </c>
      <c r="D48" s="154">
        <v>448000</v>
      </c>
      <c r="E48" s="154"/>
      <c r="F48" s="155">
        <f t="shared" si="0"/>
        <v>448000</v>
      </c>
      <c r="G48" s="156">
        <v>171474.46</v>
      </c>
      <c r="H48" s="154"/>
      <c r="I48" s="155">
        <f t="shared" si="1"/>
        <v>171474.46</v>
      </c>
      <c r="J48" s="133">
        <f t="shared" si="2"/>
        <v>38.275549107142851</v>
      </c>
      <c r="K48" s="133" t="e">
        <f t="shared" si="3"/>
        <v>#DIV/0!</v>
      </c>
      <c r="L48" s="133">
        <f t="shared" si="4"/>
        <v>38.275549107142851</v>
      </c>
    </row>
    <row r="49" spans="1:12" ht="97.5" customHeight="1" x14ac:dyDescent="0.2">
      <c r="A49" s="106" t="s">
        <v>269</v>
      </c>
      <c r="B49" s="78" t="s">
        <v>73</v>
      </c>
      <c r="C49" s="79" t="s">
        <v>270</v>
      </c>
      <c r="D49" s="154">
        <v>1200000</v>
      </c>
      <c r="E49" s="154"/>
      <c r="F49" s="155">
        <f t="shared" si="0"/>
        <v>1200000</v>
      </c>
      <c r="G49" s="156">
        <v>708430.13</v>
      </c>
      <c r="H49" s="154"/>
      <c r="I49" s="155">
        <f t="shared" si="1"/>
        <v>708430.13</v>
      </c>
      <c r="J49" s="133">
        <f t="shared" si="2"/>
        <v>59.035844166666664</v>
      </c>
      <c r="K49" s="133" t="e">
        <f t="shared" si="3"/>
        <v>#DIV/0!</v>
      </c>
      <c r="L49" s="133">
        <f t="shared" si="4"/>
        <v>59.035844166666664</v>
      </c>
    </row>
    <row r="50" spans="1:12" ht="39" customHeight="1" x14ac:dyDescent="0.2">
      <c r="A50" s="106" t="s">
        <v>341</v>
      </c>
      <c r="B50" s="78" t="s">
        <v>342</v>
      </c>
      <c r="C50" s="79" t="s">
        <v>340</v>
      </c>
      <c r="D50" s="154"/>
      <c r="E50" s="154">
        <v>0</v>
      </c>
      <c r="F50" s="155">
        <f t="shared" si="0"/>
        <v>0</v>
      </c>
      <c r="G50" s="159"/>
      <c r="H50" s="156">
        <v>536053.67000000004</v>
      </c>
      <c r="I50" s="155">
        <f t="shared" si="1"/>
        <v>536053.67000000004</v>
      </c>
      <c r="J50" s="133" t="e">
        <f t="shared" si="2"/>
        <v>#DIV/0!</v>
      </c>
      <c r="K50" s="133" t="e">
        <f t="shared" si="3"/>
        <v>#DIV/0!</v>
      </c>
      <c r="L50" s="133" t="e">
        <f t="shared" si="4"/>
        <v>#DIV/0!</v>
      </c>
    </row>
    <row r="51" spans="1:12" ht="46.9" customHeight="1" x14ac:dyDescent="0.2">
      <c r="A51" s="106" t="s">
        <v>295</v>
      </c>
      <c r="B51" s="78" t="s">
        <v>29</v>
      </c>
      <c r="C51" s="79" t="s">
        <v>296</v>
      </c>
      <c r="D51" s="154">
        <v>5254200</v>
      </c>
      <c r="E51" s="154">
        <v>170000</v>
      </c>
      <c r="F51" s="155">
        <f t="shared" si="0"/>
        <v>5424200</v>
      </c>
      <c r="G51" s="156">
        <v>2259812.0600000005</v>
      </c>
      <c r="H51" s="156">
        <v>542617.21</v>
      </c>
      <c r="I51" s="155">
        <f t="shared" si="1"/>
        <v>2802429.2700000005</v>
      </c>
      <c r="J51" s="133">
        <f t="shared" si="2"/>
        <v>43.009631532868951</v>
      </c>
      <c r="K51" s="133">
        <f t="shared" si="3"/>
        <v>319.18659411764708</v>
      </c>
      <c r="L51" s="133">
        <f t="shared" si="4"/>
        <v>51.665301242579567</v>
      </c>
    </row>
    <row r="52" spans="1:12" ht="39.75" customHeight="1" x14ac:dyDescent="0.2">
      <c r="A52" s="106" t="s">
        <v>53</v>
      </c>
      <c r="B52" s="78" t="s">
        <v>29</v>
      </c>
      <c r="C52" s="79" t="s">
        <v>92</v>
      </c>
      <c r="D52" s="159">
        <v>922000</v>
      </c>
      <c r="E52" s="154">
        <v>0</v>
      </c>
      <c r="F52" s="155">
        <f t="shared" si="0"/>
        <v>922000</v>
      </c>
      <c r="G52" s="158">
        <v>505332.39</v>
      </c>
      <c r="H52" s="154"/>
      <c r="I52" s="155">
        <f t="shared" si="1"/>
        <v>505332.39</v>
      </c>
      <c r="J52" s="133">
        <f t="shared" si="2"/>
        <v>54.808285249457697</v>
      </c>
      <c r="K52" s="133" t="e">
        <f t="shared" si="3"/>
        <v>#DIV/0!</v>
      </c>
      <c r="L52" s="133">
        <f t="shared" si="4"/>
        <v>54.808285249457697</v>
      </c>
    </row>
    <row r="53" spans="1:12" ht="39.75" customHeight="1" x14ac:dyDescent="0.2">
      <c r="A53" s="124" t="s">
        <v>380</v>
      </c>
      <c r="B53" s="78" t="s">
        <v>90</v>
      </c>
      <c r="C53" s="79" t="s">
        <v>381</v>
      </c>
      <c r="D53" s="158">
        <v>270018</v>
      </c>
      <c r="E53" s="154"/>
      <c r="F53" s="155">
        <f t="shared" si="0"/>
        <v>270018</v>
      </c>
      <c r="G53" s="156">
        <v>46190.22</v>
      </c>
      <c r="H53" s="154"/>
      <c r="I53" s="155">
        <f t="shared" si="1"/>
        <v>46190.22</v>
      </c>
      <c r="J53" s="133">
        <f t="shared" si="2"/>
        <v>17.106348465657845</v>
      </c>
      <c r="K53" s="133"/>
      <c r="L53" s="133">
        <f t="shared" si="4"/>
        <v>17.106348465657845</v>
      </c>
    </row>
    <row r="54" spans="1:12" s="6" customFormat="1" ht="30" customHeight="1" x14ac:dyDescent="0.2">
      <c r="A54" s="107" t="s">
        <v>93</v>
      </c>
      <c r="B54" s="78" t="s">
        <v>64</v>
      </c>
      <c r="C54" s="79" t="s">
        <v>37</v>
      </c>
      <c r="D54" s="154">
        <f t="shared" ref="D54:I54" si="10">SUM(D55:D59)</f>
        <v>19153482</v>
      </c>
      <c r="E54" s="154">
        <f t="shared" si="10"/>
        <v>2101860</v>
      </c>
      <c r="F54" s="154">
        <f t="shared" si="10"/>
        <v>21255342</v>
      </c>
      <c r="G54" s="154">
        <f t="shared" si="10"/>
        <v>9226146.3000000007</v>
      </c>
      <c r="H54" s="154">
        <f t="shared" si="10"/>
        <v>802811.53999999992</v>
      </c>
      <c r="I54" s="154">
        <f t="shared" si="10"/>
        <v>10028957.840000002</v>
      </c>
      <c r="J54" s="133">
        <f t="shared" si="2"/>
        <v>48.169551103031814</v>
      </c>
      <c r="K54" s="133">
        <f t="shared" si="3"/>
        <v>38.195290837639043</v>
      </c>
      <c r="L54" s="133">
        <f t="shared" si="4"/>
        <v>47.183234407613867</v>
      </c>
    </row>
    <row r="55" spans="1:12" ht="22.5" customHeight="1" x14ac:dyDescent="0.2">
      <c r="A55" s="106" t="s">
        <v>94</v>
      </c>
      <c r="B55" s="78" t="s">
        <v>95</v>
      </c>
      <c r="C55" s="79" t="s">
        <v>96</v>
      </c>
      <c r="D55" s="156">
        <v>4877782</v>
      </c>
      <c r="E55" s="154">
        <v>30000</v>
      </c>
      <c r="F55" s="155">
        <f t="shared" si="0"/>
        <v>4907782</v>
      </c>
      <c r="G55" s="156">
        <v>2230812.73</v>
      </c>
      <c r="H55" s="156">
        <v>240877.19999999998</v>
      </c>
      <c r="I55" s="155">
        <f t="shared" si="1"/>
        <v>2471689.9300000002</v>
      </c>
      <c r="J55" s="133">
        <f t="shared" si="2"/>
        <v>45.734162166328879</v>
      </c>
      <c r="K55" s="133">
        <f t="shared" si="3"/>
        <v>802.92399999999998</v>
      </c>
      <c r="L55" s="133">
        <f t="shared" si="4"/>
        <v>50.362667494195954</v>
      </c>
    </row>
    <row r="56" spans="1:12" ht="27" customHeight="1" x14ac:dyDescent="0.2">
      <c r="A56" s="106" t="s">
        <v>97</v>
      </c>
      <c r="B56" s="78" t="s">
        <v>95</v>
      </c>
      <c r="C56" s="79" t="s">
        <v>98</v>
      </c>
      <c r="D56" s="156">
        <v>1876200</v>
      </c>
      <c r="E56" s="154">
        <v>100000</v>
      </c>
      <c r="F56" s="155">
        <f t="shared" si="0"/>
        <v>1976200</v>
      </c>
      <c r="G56" s="156">
        <v>939222.62000000011</v>
      </c>
      <c r="H56" s="156">
        <v>15039.38</v>
      </c>
      <c r="I56" s="155">
        <f t="shared" si="1"/>
        <v>954262.00000000012</v>
      </c>
      <c r="J56" s="133">
        <f t="shared" si="2"/>
        <v>50.059834772412323</v>
      </c>
      <c r="K56" s="133">
        <f t="shared" si="3"/>
        <v>15.03938</v>
      </c>
      <c r="L56" s="133">
        <f t="shared" si="4"/>
        <v>48.287723914583552</v>
      </c>
    </row>
    <row r="57" spans="1:12" ht="45" customHeight="1" x14ac:dyDescent="0.2">
      <c r="A57" s="106" t="s">
        <v>99</v>
      </c>
      <c r="B57" s="78" t="s">
        <v>100</v>
      </c>
      <c r="C57" s="79" t="s">
        <v>38</v>
      </c>
      <c r="D57" s="156">
        <v>10399500</v>
      </c>
      <c r="E57" s="156">
        <v>1971860</v>
      </c>
      <c r="F57" s="155">
        <f t="shared" si="0"/>
        <v>12371360</v>
      </c>
      <c r="G57" s="156">
        <v>5204902.8000000007</v>
      </c>
      <c r="H57" s="156">
        <v>546894.96</v>
      </c>
      <c r="I57" s="155">
        <f t="shared" si="1"/>
        <v>5751797.7600000007</v>
      </c>
      <c r="J57" s="133">
        <f t="shared" si="2"/>
        <v>50.049548535987313</v>
      </c>
      <c r="K57" s="133">
        <f t="shared" si="3"/>
        <v>27.734979156735264</v>
      </c>
      <c r="L57" s="133">
        <f t="shared" si="4"/>
        <v>46.492849290619631</v>
      </c>
    </row>
    <row r="58" spans="1:12" ht="36" customHeight="1" x14ac:dyDescent="0.2">
      <c r="A58" s="106" t="s">
        <v>54</v>
      </c>
      <c r="B58" s="78" t="s">
        <v>101</v>
      </c>
      <c r="C58" s="79" t="s">
        <v>102</v>
      </c>
      <c r="D58" s="156">
        <v>1350000</v>
      </c>
      <c r="E58" s="154"/>
      <c r="F58" s="155">
        <f t="shared" si="0"/>
        <v>1350000</v>
      </c>
      <c r="G58" s="156">
        <v>643270.34</v>
      </c>
      <c r="H58" s="154"/>
      <c r="I58" s="155">
        <f t="shared" si="1"/>
        <v>643270.34</v>
      </c>
      <c r="J58" s="133">
        <f t="shared" si="2"/>
        <v>47.649654814814809</v>
      </c>
      <c r="K58" s="133" t="e">
        <f t="shared" si="3"/>
        <v>#DIV/0!</v>
      </c>
      <c r="L58" s="133">
        <f t="shared" si="4"/>
        <v>47.649654814814809</v>
      </c>
    </row>
    <row r="59" spans="1:12" ht="27.6" customHeight="1" x14ac:dyDescent="0.2">
      <c r="A59" s="106" t="s">
        <v>55</v>
      </c>
      <c r="B59" s="78" t="s">
        <v>101</v>
      </c>
      <c r="C59" s="79" t="s">
        <v>103</v>
      </c>
      <c r="D59" s="156">
        <v>650000</v>
      </c>
      <c r="E59" s="154"/>
      <c r="F59" s="155">
        <f t="shared" si="0"/>
        <v>650000</v>
      </c>
      <c r="G59" s="156">
        <v>207937.81</v>
      </c>
      <c r="H59" s="154"/>
      <c r="I59" s="155">
        <f t="shared" si="1"/>
        <v>207937.81</v>
      </c>
      <c r="J59" s="133">
        <f t="shared" si="2"/>
        <v>31.990432307692306</v>
      </c>
      <c r="K59" s="133" t="e">
        <f t="shared" si="3"/>
        <v>#DIV/0!</v>
      </c>
      <c r="L59" s="133">
        <f t="shared" si="4"/>
        <v>31.990432307692306</v>
      </c>
    </row>
    <row r="60" spans="1:12" s="6" customFormat="1" ht="24.75" customHeight="1" x14ac:dyDescent="0.2">
      <c r="A60" s="107" t="s">
        <v>104</v>
      </c>
      <c r="B60" s="78" t="s">
        <v>64</v>
      </c>
      <c r="C60" s="79" t="s">
        <v>39</v>
      </c>
      <c r="D60" s="154">
        <f t="shared" ref="D60:I60" si="11">D61+D63+D62</f>
        <v>21440000</v>
      </c>
      <c r="E60" s="154">
        <f t="shared" si="11"/>
        <v>730000</v>
      </c>
      <c r="F60" s="154">
        <f t="shared" si="11"/>
        <v>22170000</v>
      </c>
      <c r="G60" s="154">
        <f t="shared" si="11"/>
        <v>9102743.8900000006</v>
      </c>
      <c r="H60" s="154">
        <f t="shared" si="11"/>
        <v>103619.12</v>
      </c>
      <c r="I60" s="154">
        <f t="shared" si="11"/>
        <v>9206363.0100000016</v>
      </c>
      <c r="J60" s="133">
        <f>G60/D60*100</f>
        <v>42.456827845149256</v>
      </c>
      <c r="K60" s="133">
        <f>H60/E60*100</f>
        <v>14.194399999999998</v>
      </c>
      <c r="L60" s="133">
        <f>I60/F60*100</f>
        <v>41.526220162381605</v>
      </c>
    </row>
    <row r="61" spans="1:12" ht="55.5" customHeight="1" x14ac:dyDescent="0.2">
      <c r="A61" s="106" t="s">
        <v>40</v>
      </c>
      <c r="B61" s="78" t="s">
        <v>105</v>
      </c>
      <c r="C61" s="79" t="s">
        <v>41</v>
      </c>
      <c r="D61" s="156">
        <v>2970000</v>
      </c>
      <c r="E61" s="154"/>
      <c r="F61" s="155">
        <f t="shared" si="0"/>
        <v>2970000</v>
      </c>
      <c r="G61" s="156">
        <v>1530124.19</v>
      </c>
      <c r="H61" s="156">
        <v>93936.12</v>
      </c>
      <c r="I61" s="155">
        <f t="shared" si="1"/>
        <v>1624060.31</v>
      </c>
      <c r="J61" s="133">
        <f t="shared" si="2"/>
        <v>51.519332996632997</v>
      </c>
      <c r="K61" s="133" t="e">
        <f t="shared" si="3"/>
        <v>#DIV/0!</v>
      </c>
      <c r="L61" s="133">
        <f t="shared" si="4"/>
        <v>54.682165319865319</v>
      </c>
    </row>
    <row r="62" spans="1:12" ht="29.25" hidden="1" customHeight="1" x14ac:dyDescent="0.2">
      <c r="A62" s="108" t="s">
        <v>319</v>
      </c>
      <c r="B62" s="78" t="s">
        <v>105</v>
      </c>
      <c r="C62" s="79" t="s">
        <v>314</v>
      </c>
      <c r="D62" s="154"/>
      <c r="E62" s="154"/>
      <c r="F62" s="155">
        <f t="shared" si="0"/>
        <v>0</v>
      </c>
      <c r="G62" s="154"/>
      <c r="H62" s="154"/>
      <c r="I62" s="155">
        <f t="shared" si="1"/>
        <v>0</v>
      </c>
      <c r="J62" s="133" t="e">
        <f>G62/D62*100</f>
        <v>#DIV/0!</v>
      </c>
      <c r="K62" s="133" t="e">
        <f>H62/E62*100</f>
        <v>#DIV/0!</v>
      </c>
      <c r="L62" s="133" t="e">
        <f>I62/F62*100</f>
        <v>#DIV/0!</v>
      </c>
    </row>
    <row r="63" spans="1:12" ht="48.6" customHeight="1" x14ac:dyDescent="0.2">
      <c r="A63" s="106" t="s">
        <v>42</v>
      </c>
      <c r="B63" s="78" t="s">
        <v>105</v>
      </c>
      <c r="C63" s="79" t="s">
        <v>43</v>
      </c>
      <c r="D63" s="156">
        <v>18470000</v>
      </c>
      <c r="E63" s="154">
        <v>730000</v>
      </c>
      <c r="F63" s="155">
        <f t="shared" si="0"/>
        <v>19200000</v>
      </c>
      <c r="G63" s="156">
        <v>7572619.7000000011</v>
      </c>
      <c r="H63" s="156">
        <v>9683</v>
      </c>
      <c r="I63" s="155">
        <f t="shared" si="1"/>
        <v>7582302.7000000011</v>
      </c>
      <c r="J63" s="133">
        <f t="shared" si="2"/>
        <v>40.999565240931247</v>
      </c>
      <c r="K63" s="133">
        <f t="shared" si="3"/>
        <v>1.3264383561643835</v>
      </c>
      <c r="L63" s="133">
        <f t="shared" si="4"/>
        <v>39.491159895833341</v>
      </c>
    </row>
    <row r="64" spans="1:12" s="6" customFormat="1" ht="34.5" customHeight="1" x14ac:dyDescent="0.2">
      <c r="A64" s="107" t="s">
        <v>62</v>
      </c>
      <c r="B64" s="78" t="s">
        <v>64</v>
      </c>
      <c r="C64" s="79" t="s">
        <v>106</v>
      </c>
      <c r="D64" s="154">
        <f t="shared" ref="D64:I64" si="12">SUM(D65:D73)</f>
        <v>35315115</v>
      </c>
      <c r="E64" s="154">
        <f>SUM(E65:E73)</f>
        <v>709000</v>
      </c>
      <c r="F64" s="154">
        <f t="shared" si="12"/>
        <v>36024115</v>
      </c>
      <c r="G64" s="154">
        <f t="shared" si="12"/>
        <v>14612577.039999999</v>
      </c>
      <c r="H64" s="154">
        <f t="shared" si="12"/>
        <v>569441.55000000005</v>
      </c>
      <c r="I64" s="154">
        <f t="shared" si="12"/>
        <v>15182018.59</v>
      </c>
      <c r="J64" s="133">
        <f t="shared" si="2"/>
        <v>41.37768499408822</v>
      </c>
      <c r="K64" s="133">
        <f t="shared" si="3"/>
        <v>80.316156558533152</v>
      </c>
      <c r="L64" s="133">
        <f t="shared" si="4"/>
        <v>42.144043205502754</v>
      </c>
    </row>
    <row r="65" spans="1:12" ht="36.75" customHeight="1" x14ac:dyDescent="0.2">
      <c r="A65" s="106" t="s">
        <v>107</v>
      </c>
      <c r="B65" s="78" t="s">
        <v>233</v>
      </c>
      <c r="C65" s="79" t="s">
        <v>109</v>
      </c>
      <c r="D65" s="154">
        <v>38000</v>
      </c>
      <c r="E65" s="154">
        <v>100000</v>
      </c>
      <c r="F65" s="155">
        <f t="shared" si="0"/>
        <v>138000</v>
      </c>
      <c r="G65" s="154">
        <v>0</v>
      </c>
      <c r="H65" s="154">
        <v>0</v>
      </c>
      <c r="I65" s="155">
        <f t="shared" si="1"/>
        <v>0</v>
      </c>
      <c r="J65" s="133">
        <f t="shared" si="2"/>
        <v>0</v>
      </c>
      <c r="K65" s="133">
        <f t="shared" si="3"/>
        <v>0</v>
      </c>
      <c r="L65" s="133">
        <f t="shared" si="4"/>
        <v>0</v>
      </c>
    </row>
    <row r="66" spans="1:12" ht="0.75" customHeight="1" x14ac:dyDescent="0.2">
      <c r="A66" s="106" t="s">
        <v>110</v>
      </c>
      <c r="B66" s="78" t="s">
        <v>108</v>
      </c>
      <c r="C66" s="79" t="s">
        <v>111</v>
      </c>
      <c r="D66" s="154"/>
      <c r="E66" s="154"/>
      <c r="F66" s="155">
        <f t="shared" si="0"/>
        <v>0</v>
      </c>
      <c r="G66" s="154"/>
      <c r="H66" s="154"/>
      <c r="I66" s="155">
        <f t="shared" si="1"/>
        <v>0</v>
      </c>
      <c r="J66" s="133" t="e">
        <f t="shared" si="2"/>
        <v>#DIV/0!</v>
      </c>
      <c r="K66" s="133" t="e">
        <f t="shared" si="3"/>
        <v>#DIV/0!</v>
      </c>
      <c r="L66" s="133" t="e">
        <f t="shared" si="4"/>
        <v>#DIV/0!</v>
      </c>
    </row>
    <row r="67" spans="1:12" ht="31.15" customHeight="1" x14ac:dyDescent="0.2">
      <c r="A67" s="106" t="s">
        <v>243</v>
      </c>
      <c r="B67" s="78" t="s">
        <v>108</v>
      </c>
      <c r="C67" s="79" t="s">
        <v>244</v>
      </c>
      <c r="D67" s="154">
        <v>1500000</v>
      </c>
      <c r="E67" s="154"/>
      <c r="F67" s="155">
        <f t="shared" si="0"/>
        <v>1500000</v>
      </c>
      <c r="G67" s="156">
        <v>722924.51</v>
      </c>
      <c r="H67" s="154"/>
      <c r="I67" s="155">
        <f t="shared" si="1"/>
        <v>722924.51</v>
      </c>
      <c r="J67" s="133">
        <f t="shared" ref="J67:L68" si="13">G67/D67*100</f>
        <v>48.194967333333331</v>
      </c>
      <c r="K67" s="133" t="e">
        <f t="shared" si="13"/>
        <v>#DIV/0!</v>
      </c>
      <c r="L67" s="133">
        <f t="shared" si="13"/>
        <v>48.194967333333331</v>
      </c>
    </row>
    <row r="68" spans="1:12" ht="44.25" customHeight="1" x14ac:dyDescent="0.2">
      <c r="A68" s="106" t="s">
        <v>344</v>
      </c>
      <c r="B68" s="78" t="s">
        <v>108</v>
      </c>
      <c r="C68" s="79" t="s">
        <v>343</v>
      </c>
      <c r="D68" s="156">
        <v>1789000</v>
      </c>
      <c r="E68" s="154">
        <v>410000</v>
      </c>
      <c r="F68" s="155">
        <f t="shared" si="0"/>
        <v>2199000</v>
      </c>
      <c r="G68" s="156">
        <v>10000</v>
      </c>
      <c r="H68" s="154">
        <v>0</v>
      </c>
      <c r="I68" s="155">
        <f t="shared" si="1"/>
        <v>10000</v>
      </c>
      <c r="J68" s="133">
        <f t="shared" si="13"/>
        <v>0.55897149245388478</v>
      </c>
      <c r="K68" s="133">
        <f t="shared" si="13"/>
        <v>0</v>
      </c>
      <c r="L68" s="133">
        <f t="shared" si="13"/>
        <v>0.45475216007276037</v>
      </c>
    </row>
    <row r="69" spans="1:12" ht="59.45" customHeight="1" x14ac:dyDescent="0.2">
      <c r="A69" s="106" t="s">
        <v>112</v>
      </c>
      <c r="B69" s="78" t="s">
        <v>108</v>
      </c>
      <c r="C69" s="79" t="s">
        <v>113</v>
      </c>
      <c r="D69" s="156">
        <v>9016315</v>
      </c>
      <c r="E69" s="154"/>
      <c r="F69" s="155">
        <f t="shared" si="0"/>
        <v>9016315</v>
      </c>
      <c r="G69" s="156">
        <v>4967954.49</v>
      </c>
      <c r="H69" s="154"/>
      <c r="I69" s="155">
        <f t="shared" si="1"/>
        <v>4967954.49</v>
      </c>
      <c r="J69" s="133">
        <f t="shared" si="2"/>
        <v>55.099610982979186</v>
      </c>
      <c r="K69" s="133" t="e">
        <f t="shared" si="3"/>
        <v>#DIV/0!</v>
      </c>
      <c r="L69" s="133">
        <f t="shared" si="4"/>
        <v>55.099610982979186</v>
      </c>
    </row>
    <row r="70" spans="1:12" ht="30.75" customHeight="1" x14ac:dyDescent="0.2">
      <c r="A70" s="106" t="s">
        <v>114</v>
      </c>
      <c r="B70" s="78" t="s">
        <v>108</v>
      </c>
      <c r="C70" s="79" t="s">
        <v>115</v>
      </c>
      <c r="D70" s="156">
        <v>22891800</v>
      </c>
      <c r="E70" s="154">
        <v>199000</v>
      </c>
      <c r="F70" s="155">
        <f t="shared" si="0"/>
        <v>23090800</v>
      </c>
      <c r="G70" s="156">
        <v>8888673.0399999991</v>
      </c>
      <c r="H70" s="156">
        <v>7929.55</v>
      </c>
      <c r="I70" s="155">
        <f t="shared" si="1"/>
        <v>8896602.5899999999</v>
      </c>
      <c r="J70" s="133">
        <f t="shared" si="2"/>
        <v>38.829069972653954</v>
      </c>
      <c r="K70" s="133">
        <f t="shared" si="3"/>
        <v>3.9846984924623117</v>
      </c>
      <c r="L70" s="133">
        <f t="shared" si="4"/>
        <v>38.528775919413796</v>
      </c>
    </row>
    <row r="71" spans="1:12" ht="0.75" hidden="1" customHeight="1" x14ac:dyDescent="0.2">
      <c r="A71" s="106" t="s">
        <v>297</v>
      </c>
      <c r="B71" s="78" t="s">
        <v>117</v>
      </c>
      <c r="C71" s="79" t="s">
        <v>298</v>
      </c>
      <c r="D71" s="154"/>
      <c r="E71" s="154"/>
      <c r="F71" s="155">
        <f t="shared" si="0"/>
        <v>0</v>
      </c>
      <c r="G71" s="154"/>
      <c r="H71" s="154"/>
      <c r="I71" s="155">
        <f t="shared" si="1"/>
        <v>0</v>
      </c>
      <c r="J71" s="133" t="e">
        <f t="shared" si="2"/>
        <v>#DIV/0!</v>
      </c>
      <c r="K71" s="133" t="e">
        <f t="shared" si="3"/>
        <v>#DIV/0!</v>
      </c>
      <c r="L71" s="133" t="e">
        <f t="shared" si="4"/>
        <v>#DIV/0!</v>
      </c>
    </row>
    <row r="72" spans="1:12" ht="32.25" hidden="1" customHeight="1" x14ac:dyDescent="0.2">
      <c r="A72" s="108" t="s">
        <v>320</v>
      </c>
      <c r="B72" s="78" t="s">
        <v>233</v>
      </c>
      <c r="C72" s="79" t="s">
        <v>315</v>
      </c>
      <c r="D72" s="154">
        <v>0</v>
      </c>
      <c r="E72" s="154"/>
      <c r="F72" s="155">
        <f t="shared" si="0"/>
        <v>0</v>
      </c>
      <c r="G72" s="154">
        <v>0</v>
      </c>
      <c r="H72" s="154"/>
      <c r="I72" s="155">
        <f t="shared" si="1"/>
        <v>0</v>
      </c>
      <c r="J72" s="133" t="e">
        <f t="shared" si="2"/>
        <v>#DIV/0!</v>
      </c>
      <c r="K72" s="133" t="e">
        <f t="shared" si="3"/>
        <v>#DIV/0!</v>
      </c>
      <c r="L72" s="133" t="e">
        <f t="shared" si="4"/>
        <v>#DIV/0!</v>
      </c>
    </row>
    <row r="73" spans="1:12" ht="37.5" customHeight="1" x14ac:dyDescent="0.2">
      <c r="A73" s="106" t="s">
        <v>116</v>
      </c>
      <c r="B73" s="78" t="s">
        <v>117</v>
      </c>
      <c r="C73" s="79" t="s">
        <v>118</v>
      </c>
      <c r="D73" s="154">
        <v>80000</v>
      </c>
      <c r="E73" s="154">
        <v>0</v>
      </c>
      <c r="F73" s="155">
        <f t="shared" si="0"/>
        <v>80000</v>
      </c>
      <c r="G73" s="156">
        <v>23025</v>
      </c>
      <c r="H73" s="154">
        <v>561512</v>
      </c>
      <c r="I73" s="155">
        <f t="shared" si="1"/>
        <v>584537</v>
      </c>
      <c r="J73" s="133">
        <f t="shared" si="2"/>
        <v>28.781250000000004</v>
      </c>
      <c r="K73" s="133" t="e">
        <f t="shared" si="3"/>
        <v>#DIV/0!</v>
      </c>
      <c r="L73" s="133">
        <f t="shared" si="4"/>
        <v>730.67124999999999</v>
      </c>
    </row>
    <row r="74" spans="1:12" s="6" customFormat="1" ht="29.25" customHeight="1" x14ac:dyDescent="0.2">
      <c r="A74" s="107" t="s">
        <v>58</v>
      </c>
      <c r="B74" s="78" t="s">
        <v>64</v>
      </c>
      <c r="C74" s="79" t="s">
        <v>119</v>
      </c>
      <c r="D74" s="154">
        <f>SUM(D75:D99)</f>
        <v>6541300</v>
      </c>
      <c r="E74" s="154">
        <f>SUM(E75:E99)</f>
        <v>12240660</v>
      </c>
      <c r="F74" s="154">
        <f>SUM(F75:F99)</f>
        <v>18781960</v>
      </c>
      <c r="G74" s="154">
        <f>SUM(G75:G99)</f>
        <v>555191.85</v>
      </c>
      <c r="H74" s="154">
        <f>SUM(H75:H99)</f>
        <v>300000</v>
      </c>
      <c r="I74" s="155">
        <f t="shared" si="1"/>
        <v>855191.85</v>
      </c>
      <c r="J74" s="133">
        <f t="shared" si="2"/>
        <v>8.4874849036124314</v>
      </c>
      <c r="K74" s="133">
        <f t="shared" si="3"/>
        <v>2.4508482385753707</v>
      </c>
      <c r="L74" s="133">
        <f t="shared" si="4"/>
        <v>4.5532620131232306</v>
      </c>
    </row>
    <row r="75" spans="1:12" ht="28.5" customHeight="1" x14ac:dyDescent="0.2">
      <c r="A75" s="106" t="s">
        <v>120</v>
      </c>
      <c r="B75" s="78" t="s">
        <v>121</v>
      </c>
      <c r="C75" s="79" t="s">
        <v>122</v>
      </c>
      <c r="D75" s="156">
        <v>550000</v>
      </c>
      <c r="E75" s="154"/>
      <c r="F75" s="155">
        <f t="shared" si="0"/>
        <v>550000</v>
      </c>
      <c r="G75" s="159">
        <v>25117</v>
      </c>
      <c r="H75" s="154"/>
      <c r="I75" s="155">
        <f t="shared" si="1"/>
        <v>25117</v>
      </c>
      <c r="J75" s="133">
        <f t="shared" si="2"/>
        <v>4.566727272727273</v>
      </c>
      <c r="K75" s="133" t="e">
        <f t="shared" si="3"/>
        <v>#DIV/0!</v>
      </c>
      <c r="L75" s="133">
        <f t="shared" si="4"/>
        <v>4.566727272727273</v>
      </c>
    </row>
    <row r="76" spans="1:12" ht="2.25" hidden="1" customHeight="1" x14ac:dyDescent="0.2">
      <c r="A76" s="106" t="s">
        <v>231</v>
      </c>
      <c r="B76" s="78" t="s">
        <v>232</v>
      </c>
      <c r="C76" s="79" t="s">
        <v>230</v>
      </c>
      <c r="D76" s="154"/>
      <c r="E76" s="154"/>
      <c r="F76" s="155">
        <f t="shared" si="0"/>
        <v>0</v>
      </c>
      <c r="G76" s="154"/>
      <c r="H76" s="154"/>
      <c r="I76" s="155">
        <f t="shared" si="1"/>
        <v>0</v>
      </c>
      <c r="J76" s="133" t="e">
        <f t="shared" si="2"/>
        <v>#DIV/0!</v>
      </c>
      <c r="K76" s="133" t="e">
        <f t="shared" si="3"/>
        <v>#DIV/0!</v>
      </c>
      <c r="L76" s="133" t="e">
        <f t="shared" si="4"/>
        <v>#DIV/0!</v>
      </c>
    </row>
    <row r="77" spans="1:12" ht="31.5" customHeight="1" x14ac:dyDescent="0.2">
      <c r="A77" s="108" t="s">
        <v>231</v>
      </c>
      <c r="B77" s="78" t="s">
        <v>232</v>
      </c>
      <c r="C77" s="79" t="s">
        <v>230</v>
      </c>
      <c r="D77" s="154"/>
      <c r="E77" s="154">
        <v>150000</v>
      </c>
      <c r="F77" s="155">
        <f t="shared" si="0"/>
        <v>150000</v>
      </c>
      <c r="G77" s="154"/>
      <c r="H77" s="154">
        <v>0</v>
      </c>
      <c r="I77" s="155">
        <f t="shared" si="1"/>
        <v>0</v>
      </c>
      <c r="J77" s="133"/>
      <c r="K77" s="133">
        <f t="shared" si="3"/>
        <v>0</v>
      </c>
      <c r="L77" s="133">
        <f t="shared" si="4"/>
        <v>0</v>
      </c>
    </row>
    <row r="78" spans="1:12" ht="43.5" customHeight="1" x14ac:dyDescent="0.2">
      <c r="A78" s="106" t="s">
        <v>123</v>
      </c>
      <c r="B78" s="78" t="s">
        <v>124</v>
      </c>
      <c r="C78" s="79" t="s">
        <v>125</v>
      </c>
      <c r="D78" s="154"/>
      <c r="E78" s="154">
        <v>3140000</v>
      </c>
      <c r="F78" s="155">
        <f t="shared" si="0"/>
        <v>3140000</v>
      </c>
      <c r="G78" s="154"/>
      <c r="H78" s="154"/>
      <c r="I78" s="155">
        <f t="shared" si="1"/>
        <v>0</v>
      </c>
      <c r="J78" s="133" t="e">
        <f t="shared" si="2"/>
        <v>#DIV/0!</v>
      </c>
      <c r="K78" s="133">
        <f t="shared" si="3"/>
        <v>0</v>
      </c>
      <c r="L78" s="133">
        <f t="shared" si="4"/>
        <v>0</v>
      </c>
    </row>
    <row r="79" spans="1:12" ht="44.25" customHeight="1" x14ac:dyDescent="0.2">
      <c r="A79" s="108" t="s">
        <v>362</v>
      </c>
      <c r="B79" s="78" t="s">
        <v>124</v>
      </c>
      <c r="C79" s="79" t="s">
        <v>361</v>
      </c>
      <c r="D79" s="154"/>
      <c r="E79" s="154">
        <v>1415000</v>
      </c>
      <c r="F79" s="155">
        <f t="shared" si="0"/>
        <v>1415000</v>
      </c>
      <c r="G79" s="154"/>
      <c r="H79" s="154">
        <v>300000</v>
      </c>
      <c r="I79" s="155">
        <f t="shared" si="1"/>
        <v>300000</v>
      </c>
      <c r="J79" s="133" t="e">
        <f t="shared" si="2"/>
        <v>#DIV/0!</v>
      </c>
      <c r="K79" s="133">
        <f t="shared" si="3"/>
        <v>21.201413427561839</v>
      </c>
      <c r="L79" s="133">
        <f t="shared" si="4"/>
        <v>21.201413427561839</v>
      </c>
    </row>
    <row r="80" spans="1:12" ht="0.75" customHeight="1" x14ac:dyDescent="0.2">
      <c r="A80" s="106" t="s">
        <v>126</v>
      </c>
      <c r="B80" s="78" t="s">
        <v>124</v>
      </c>
      <c r="C80" s="79" t="s">
        <v>127</v>
      </c>
      <c r="D80" s="154"/>
      <c r="E80" s="154"/>
      <c r="F80" s="155">
        <f t="shared" si="0"/>
        <v>0</v>
      </c>
      <c r="G80" s="154"/>
      <c r="H80" s="154">
        <v>0</v>
      </c>
      <c r="I80" s="155">
        <f t="shared" si="1"/>
        <v>0</v>
      </c>
      <c r="J80" s="133" t="e">
        <f t="shared" si="2"/>
        <v>#DIV/0!</v>
      </c>
      <c r="K80" s="133" t="e">
        <f t="shared" si="3"/>
        <v>#DIV/0!</v>
      </c>
      <c r="L80" s="133" t="e">
        <f t="shared" si="4"/>
        <v>#DIV/0!</v>
      </c>
    </row>
    <row r="81" spans="1:12" ht="46.5" hidden="1" customHeight="1" x14ac:dyDescent="0.2">
      <c r="A81" s="106" t="s">
        <v>128</v>
      </c>
      <c r="B81" s="78" t="s">
        <v>124</v>
      </c>
      <c r="C81" s="79" t="s">
        <v>129</v>
      </c>
      <c r="D81" s="154"/>
      <c r="E81" s="154"/>
      <c r="F81" s="155">
        <f t="shared" si="0"/>
        <v>0</v>
      </c>
      <c r="G81" s="154"/>
      <c r="H81" s="154"/>
      <c r="I81" s="155">
        <f t="shared" si="1"/>
        <v>0</v>
      </c>
      <c r="J81" s="133" t="e">
        <f t="shared" si="2"/>
        <v>#DIV/0!</v>
      </c>
      <c r="K81" s="133" t="e">
        <f t="shared" si="3"/>
        <v>#DIV/0!</v>
      </c>
      <c r="L81" s="133" t="e">
        <f t="shared" si="4"/>
        <v>#DIV/0!</v>
      </c>
    </row>
    <row r="82" spans="1:12" ht="36.75" customHeight="1" x14ac:dyDescent="0.2">
      <c r="A82" s="106" t="s">
        <v>299</v>
      </c>
      <c r="B82" s="78" t="s">
        <v>124</v>
      </c>
      <c r="C82" s="79" t="s">
        <v>300</v>
      </c>
      <c r="D82" s="154"/>
      <c r="E82" s="156">
        <v>750000</v>
      </c>
      <c r="F82" s="155">
        <f t="shared" si="0"/>
        <v>750000</v>
      </c>
      <c r="G82" s="154"/>
      <c r="H82" s="154"/>
      <c r="I82" s="155">
        <f t="shared" si="1"/>
        <v>0</v>
      </c>
      <c r="J82" s="133" t="e">
        <f t="shared" si="2"/>
        <v>#DIV/0!</v>
      </c>
      <c r="K82" s="133">
        <f t="shared" si="3"/>
        <v>0</v>
      </c>
      <c r="L82" s="133">
        <f t="shared" si="4"/>
        <v>0</v>
      </c>
    </row>
    <row r="83" spans="1:12" ht="0.75" customHeight="1" x14ac:dyDescent="0.2">
      <c r="A83" s="106" t="s">
        <v>262</v>
      </c>
      <c r="B83" s="78" t="s">
        <v>124</v>
      </c>
      <c r="C83" s="79" t="s">
        <v>234</v>
      </c>
      <c r="D83" s="154"/>
      <c r="E83" s="154">
        <v>0</v>
      </c>
      <c r="F83" s="155">
        <f t="shared" si="0"/>
        <v>0</v>
      </c>
      <c r="G83" s="154"/>
      <c r="H83" s="154">
        <v>0</v>
      </c>
      <c r="I83" s="155">
        <f t="shared" si="1"/>
        <v>0</v>
      </c>
      <c r="J83" s="133" t="e">
        <f t="shared" si="2"/>
        <v>#DIV/0!</v>
      </c>
      <c r="K83" s="133" t="e">
        <f t="shared" si="3"/>
        <v>#DIV/0!</v>
      </c>
      <c r="L83" s="133" t="e">
        <f t="shared" si="4"/>
        <v>#DIV/0!</v>
      </c>
    </row>
    <row r="84" spans="1:12" ht="24.75" hidden="1" customHeight="1" x14ac:dyDescent="0.2">
      <c r="A84" s="106" t="s">
        <v>130</v>
      </c>
      <c r="B84" s="78" t="s">
        <v>124</v>
      </c>
      <c r="C84" s="79" t="s">
        <v>131</v>
      </c>
      <c r="D84" s="154"/>
      <c r="E84" s="154">
        <v>0</v>
      </c>
      <c r="F84" s="155">
        <f t="shared" si="0"/>
        <v>0</v>
      </c>
      <c r="G84" s="154"/>
      <c r="H84" s="154"/>
      <c r="I84" s="155">
        <f t="shared" si="1"/>
        <v>0</v>
      </c>
      <c r="J84" s="133" t="e">
        <f t="shared" si="2"/>
        <v>#DIV/0!</v>
      </c>
      <c r="K84" s="133" t="e">
        <f t="shared" si="3"/>
        <v>#DIV/0!</v>
      </c>
      <c r="L84" s="133" t="e">
        <f t="shared" si="4"/>
        <v>#DIV/0!</v>
      </c>
    </row>
    <row r="85" spans="1:12" ht="53.25" customHeight="1" x14ac:dyDescent="0.2">
      <c r="A85" s="106" t="s">
        <v>236</v>
      </c>
      <c r="B85" s="78" t="s">
        <v>132</v>
      </c>
      <c r="C85" s="79" t="s">
        <v>237</v>
      </c>
      <c r="D85" s="154"/>
      <c r="E85" s="154">
        <v>300000</v>
      </c>
      <c r="F85" s="155">
        <f t="shared" si="0"/>
        <v>300000</v>
      </c>
      <c r="G85" s="154"/>
      <c r="H85" s="154">
        <v>0</v>
      </c>
      <c r="I85" s="155">
        <f t="shared" si="1"/>
        <v>0</v>
      </c>
      <c r="J85" s="133" t="e">
        <f t="shared" si="2"/>
        <v>#DIV/0!</v>
      </c>
      <c r="K85" s="133">
        <f t="shared" si="3"/>
        <v>0</v>
      </c>
      <c r="L85" s="133">
        <f t="shared" si="4"/>
        <v>0</v>
      </c>
    </row>
    <row r="86" spans="1:12" ht="42.75" hidden="1" customHeight="1" x14ac:dyDescent="0.2">
      <c r="A86" s="106" t="s">
        <v>256</v>
      </c>
      <c r="B86" s="78" t="s">
        <v>132</v>
      </c>
      <c r="C86" s="79" t="s">
        <v>255</v>
      </c>
      <c r="D86" s="154"/>
      <c r="E86" s="154"/>
      <c r="F86" s="155">
        <f t="shared" si="0"/>
        <v>0</v>
      </c>
      <c r="G86" s="154"/>
      <c r="H86" s="154"/>
      <c r="I86" s="155">
        <f t="shared" si="1"/>
        <v>0</v>
      </c>
      <c r="J86" s="133"/>
      <c r="K86" s="133"/>
      <c r="L86" s="133"/>
    </row>
    <row r="87" spans="1:12" ht="53.25" hidden="1" customHeight="1" x14ac:dyDescent="0.2">
      <c r="A87" s="106" t="s">
        <v>252</v>
      </c>
      <c r="B87" s="78" t="s">
        <v>132</v>
      </c>
      <c r="C87" s="79" t="s">
        <v>253</v>
      </c>
      <c r="D87" s="154"/>
      <c r="E87" s="154"/>
      <c r="F87" s="155">
        <f t="shared" si="0"/>
        <v>0</v>
      </c>
      <c r="G87" s="154"/>
      <c r="H87" s="154"/>
      <c r="I87" s="155">
        <f t="shared" si="1"/>
        <v>0</v>
      </c>
      <c r="J87" s="133"/>
      <c r="K87" s="133" t="e">
        <f t="shared" si="3"/>
        <v>#DIV/0!</v>
      </c>
      <c r="L87" s="133"/>
    </row>
    <row r="88" spans="1:12" ht="53.25" hidden="1" customHeight="1" x14ac:dyDescent="0.2">
      <c r="A88" s="106" t="s">
        <v>267</v>
      </c>
      <c r="B88" s="78" t="s">
        <v>132</v>
      </c>
      <c r="C88" s="79" t="s">
        <v>268</v>
      </c>
      <c r="D88" s="154"/>
      <c r="E88" s="154"/>
      <c r="F88" s="155">
        <f t="shared" si="0"/>
        <v>0</v>
      </c>
      <c r="G88" s="154"/>
      <c r="H88" s="154"/>
      <c r="I88" s="155">
        <f t="shared" si="1"/>
        <v>0</v>
      </c>
      <c r="J88" s="133"/>
      <c r="K88" s="133"/>
      <c r="L88" s="133"/>
    </row>
    <row r="89" spans="1:12" ht="4.5" hidden="1" customHeight="1" x14ac:dyDescent="0.2">
      <c r="A89" s="108" t="s">
        <v>321</v>
      </c>
      <c r="B89" s="78" t="s">
        <v>132</v>
      </c>
      <c r="C89" s="79" t="s">
        <v>253</v>
      </c>
      <c r="D89" s="154"/>
      <c r="E89" s="154"/>
      <c r="F89" s="155">
        <f t="shared" si="0"/>
        <v>0</v>
      </c>
      <c r="G89" s="154"/>
      <c r="H89" s="154"/>
      <c r="I89" s="155">
        <f t="shared" si="1"/>
        <v>0</v>
      </c>
      <c r="J89" s="133"/>
      <c r="K89" s="133"/>
      <c r="L89" s="133"/>
    </row>
    <row r="90" spans="1:12" ht="41.25" customHeight="1" x14ac:dyDescent="0.2">
      <c r="A90" s="106" t="s">
        <v>133</v>
      </c>
      <c r="B90" s="78" t="s">
        <v>132</v>
      </c>
      <c r="C90" s="79" t="s">
        <v>134</v>
      </c>
      <c r="D90" s="154"/>
      <c r="E90" s="154">
        <v>600000</v>
      </c>
      <c r="F90" s="155">
        <f t="shared" si="0"/>
        <v>600000</v>
      </c>
      <c r="G90" s="154"/>
      <c r="H90" s="154">
        <v>0</v>
      </c>
      <c r="I90" s="155">
        <f t="shared" si="1"/>
        <v>0</v>
      </c>
      <c r="J90" s="133" t="e">
        <f t="shared" si="2"/>
        <v>#DIV/0!</v>
      </c>
      <c r="K90" s="133">
        <f t="shared" si="3"/>
        <v>0</v>
      </c>
      <c r="L90" s="133">
        <f t="shared" si="4"/>
        <v>0</v>
      </c>
    </row>
    <row r="91" spans="1:12" ht="0.75" customHeight="1" x14ac:dyDescent="0.2">
      <c r="A91" s="106" t="s">
        <v>360</v>
      </c>
      <c r="B91" s="78" t="s">
        <v>132</v>
      </c>
      <c r="C91" s="79" t="s">
        <v>359</v>
      </c>
      <c r="D91" s="154"/>
      <c r="E91" s="154"/>
      <c r="F91" s="155">
        <f t="shared" si="0"/>
        <v>0</v>
      </c>
      <c r="G91" s="154"/>
      <c r="H91" s="154">
        <v>0</v>
      </c>
      <c r="I91" s="155">
        <f t="shared" si="1"/>
        <v>0</v>
      </c>
      <c r="J91" s="133"/>
      <c r="K91" s="133" t="e">
        <f t="shared" si="3"/>
        <v>#DIV/0!</v>
      </c>
      <c r="L91" s="133" t="e">
        <f t="shared" si="4"/>
        <v>#DIV/0!</v>
      </c>
    </row>
    <row r="92" spans="1:12" ht="54" customHeight="1" x14ac:dyDescent="0.2">
      <c r="A92" s="106" t="s">
        <v>135</v>
      </c>
      <c r="B92" s="78" t="s">
        <v>136</v>
      </c>
      <c r="C92" s="79" t="s">
        <v>137</v>
      </c>
      <c r="D92" s="156">
        <v>5830000</v>
      </c>
      <c r="E92" s="154">
        <v>0</v>
      </c>
      <c r="F92" s="155">
        <f t="shared" ref="F92:F114" si="14">D92+E92</f>
        <v>5830000</v>
      </c>
      <c r="G92" s="156">
        <v>503515.85</v>
      </c>
      <c r="H92" s="154"/>
      <c r="I92" s="155">
        <f t="shared" ref="I92:I114" si="15">G92+H92</f>
        <v>503515.85</v>
      </c>
      <c r="J92" s="133">
        <f t="shared" si="2"/>
        <v>8.6366355060034294</v>
      </c>
      <c r="K92" s="133" t="e">
        <f t="shared" si="3"/>
        <v>#DIV/0!</v>
      </c>
      <c r="L92" s="133">
        <f t="shared" si="4"/>
        <v>8.6366355060034294</v>
      </c>
    </row>
    <row r="93" spans="1:12" ht="0.75" hidden="1" customHeight="1" x14ac:dyDescent="0.2">
      <c r="A93" s="106" t="s">
        <v>257</v>
      </c>
      <c r="B93" s="78" t="s">
        <v>136</v>
      </c>
      <c r="C93" s="79" t="s">
        <v>258</v>
      </c>
      <c r="D93" s="154"/>
      <c r="E93" s="154">
        <v>0</v>
      </c>
      <c r="F93" s="155">
        <f t="shared" si="14"/>
        <v>0</v>
      </c>
      <c r="G93" s="154"/>
      <c r="H93" s="154"/>
      <c r="I93" s="155">
        <f t="shared" si="15"/>
        <v>0</v>
      </c>
      <c r="J93" s="133" t="e">
        <f t="shared" si="2"/>
        <v>#DIV/0!</v>
      </c>
      <c r="K93" s="133" t="e">
        <f t="shared" si="3"/>
        <v>#DIV/0!</v>
      </c>
      <c r="L93" s="133" t="e">
        <f t="shared" si="4"/>
        <v>#DIV/0!</v>
      </c>
    </row>
    <row r="94" spans="1:12" ht="6.75" hidden="1" customHeight="1" x14ac:dyDescent="0.2">
      <c r="A94" s="108" t="s">
        <v>317</v>
      </c>
      <c r="B94" s="78" t="s">
        <v>322</v>
      </c>
      <c r="C94" s="79" t="s">
        <v>312</v>
      </c>
      <c r="D94" s="154"/>
      <c r="E94" s="154"/>
      <c r="F94" s="155">
        <f t="shared" si="14"/>
        <v>0</v>
      </c>
      <c r="G94" s="154"/>
      <c r="H94" s="154"/>
      <c r="I94" s="155">
        <f t="shared" si="15"/>
        <v>0</v>
      </c>
      <c r="J94" s="133" t="e">
        <f t="shared" si="2"/>
        <v>#DIV/0!</v>
      </c>
      <c r="K94" s="133" t="e">
        <f t="shared" si="3"/>
        <v>#DIV/0!</v>
      </c>
      <c r="L94" s="133" t="e">
        <f t="shared" si="4"/>
        <v>#DIV/0!</v>
      </c>
    </row>
    <row r="95" spans="1:12" ht="27.75" customHeight="1" x14ac:dyDescent="0.2">
      <c r="A95" s="106" t="s">
        <v>138</v>
      </c>
      <c r="B95" s="78" t="s">
        <v>139</v>
      </c>
      <c r="C95" s="79" t="s">
        <v>140</v>
      </c>
      <c r="D95" s="154"/>
      <c r="E95" s="154">
        <v>1000000</v>
      </c>
      <c r="F95" s="155">
        <f t="shared" si="14"/>
        <v>1000000</v>
      </c>
      <c r="G95" s="154"/>
      <c r="H95" s="154">
        <v>0</v>
      </c>
      <c r="I95" s="155">
        <f t="shared" si="15"/>
        <v>0</v>
      </c>
      <c r="J95" s="133" t="e">
        <f t="shared" si="2"/>
        <v>#DIV/0!</v>
      </c>
      <c r="K95" s="133">
        <f t="shared" si="3"/>
        <v>0</v>
      </c>
      <c r="L95" s="133">
        <f t="shared" si="4"/>
        <v>0</v>
      </c>
    </row>
    <row r="96" spans="1:12" ht="36.75" customHeight="1" x14ac:dyDescent="0.2">
      <c r="A96" s="106" t="s">
        <v>141</v>
      </c>
      <c r="B96" s="78" t="s">
        <v>132</v>
      </c>
      <c r="C96" s="79" t="s">
        <v>142</v>
      </c>
      <c r="D96" s="154"/>
      <c r="E96" s="154">
        <v>25000</v>
      </c>
      <c r="F96" s="155">
        <f t="shared" si="14"/>
        <v>25000</v>
      </c>
      <c r="G96" s="154"/>
      <c r="H96" s="154">
        <v>0</v>
      </c>
      <c r="I96" s="155">
        <f t="shared" si="15"/>
        <v>0</v>
      </c>
      <c r="J96" s="133" t="e">
        <f t="shared" si="2"/>
        <v>#DIV/0!</v>
      </c>
      <c r="K96" s="133">
        <f t="shared" si="3"/>
        <v>0</v>
      </c>
      <c r="L96" s="133">
        <f t="shared" si="4"/>
        <v>0</v>
      </c>
    </row>
    <row r="97" spans="1:12" ht="42" customHeight="1" x14ac:dyDescent="0.2">
      <c r="A97" s="106" t="s">
        <v>143</v>
      </c>
      <c r="B97" s="78" t="s">
        <v>132</v>
      </c>
      <c r="C97" s="79" t="s">
        <v>144</v>
      </c>
      <c r="D97" s="154"/>
      <c r="E97" s="156">
        <v>4860660</v>
      </c>
      <c r="F97" s="155">
        <f t="shared" si="14"/>
        <v>4860660</v>
      </c>
      <c r="G97" s="154"/>
      <c r="H97" s="156">
        <v>0</v>
      </c>
      <c r="I97" s="155">
        <f t="shared" si="15"/>
        <v>0</v>
      </c>
      <c r="J97" s="133" t="e">
        <f t="shared" si="2"/>
        <v>#DIV/0!</v>
      </c>
      <c r="K97" s="133">
        <f t="shared" si="3"/>
        <v>0</v>
      </c>
      <c r="L97" s="133">
        <f t="shared" si="4"/>
        <v>0</v>
      </c>
    </row>
    <row r="98" spans="1:12" ht="42.75" customHeight="1" x14ac:dyDescent="0.2">
      <c r="A98" s="106" t="s">
        <v>145</v>
      </c>
      <c r="B98" s="78" t="s">
        <v>132</v>
      </c>
      <c r="C98" s="79" t="s">
        <v>146</v>
      </c>
      <c r="D98" s="156">
        <v>96300</v>
      </c>
      <c r="E98" s="154"/>
      <c r="F98" s="155">
        <f t="shared" si="14"/>
        <v>96300</v>
      </c>
      <c r="G98" s="159">
        <v>26559</v>
      </c>
      <c r="H98" s="154"/>
      <c r="I98" s="155">
        <f t="shared" si="15"/>
        <v>26559</v>
      </c>
      <c r="J98" s="133">
        <f t="shared" si="2"/>
        <v>27.579439252336446</v>
      </c>
      <c r="K98" s="133" t="e">
        <f t="shared" si="3"/>
        <v>#DIV/0!</v>
      </c>
      <c r="L98" s="133">
        <f t="shared" si="4"/>
        <v>27.579439252336446</v>
      </c>
    </row>
    <row r="99" spans="1:12" ht="34.9" customHeight="1" x14ac:dyDescent="0.2">
      <c r="A99" s="106" t="s">
        <v>147</v>
      </c>
      <c r="B99" s="78" t="s">
        <v>132</v>
      </c>
      <c r="C99" s="79" t="s">
        <v>148</v>
      </c>
      <c r="D99" s="156">
        <v>65000</v>
      </c>
      <c r="E99" s="154"/>
      <c r="F99" s="155">
        <f t="shared" si="14"/>
        <v>65000</v>
      </c>
      <c r="G99" s="159">
        <v>0</v>
      </c>
      <c r="H99" s="154">
        <v>0</v>
      </c>
      <c r="I99" s="155">
        <f t="shared" si="15"/>
        <v>0</v>
      </c>
      <c r="J99" s="133">
        <f t="shared" si="2"/>
        <v>0</v>
      </c>
      <c r="K99" s="133" t="e">
        <f t="shared" si="3"/>
        <v>#DIV/0!</v>
      </c>
      <c r="L99" s="133">
        <f t="shared" si="4"/>
        <v>0</v>
      </c>
    </row>
    <row r="100" spans="1:12" s="6" customFormat="1" ht="36" customHeight="1" x14ac:dyDescent="0.2">
      <c r="A100" s="107" t="s">
        <v>56</v>
      </c>
      <c r="B100" s="78" t="s">
        <v>64</v>
      </c>
      <c r="C100" s="79" t="s">
        <v>44</v>
      </c>
      <c r="D100" s="154">
        <f t="shared" ref="D100:H100" si="16">SUM(D101:D108)+D110+D109</f>
        <v>9666444</v>
      </c>
      <c r="E100" s="154">
        <f t="shared" si="16"/>
        <v>260000</v>
      </c>
      <c r="F100" s="154">
        <f t="shared" si="16"/>
        <v>9926444</v>
      </c>
      <c r="G100" s="154">
        <f t="shared" si="16"/>
        <v>5577872.1800000006</v>
      </c>
      <c r="H100" s="154">
        <f t="shared" si="16"/>
        <v>23985</v>
      </c>
      <c r="I100" s="154">
        <f>SUM(I101:I108)+I110+I109</f>
        <v>5601857.1800000006</v>
      </c>
      <c r="J100" s="133">
        <f t="shared" si="2"/>
        <v>57.703455169243213</v>
      </c>
      <c r="K100" s="133">
        <f t="shared" si="3"/>
        <v>9.2249999999999996</v>
      </c>
      <c r="L100" s="133">
        <f t="shared" si="4"/>
        <v>56.433675342348181</v>
      </c>
    </row>
    <row r="101" spans="1:12" ht="36" customHeight="1" x14ac:dyDescent="0.2">
      <c r="A101" s="106" t="s">
        <v>245</v>
      </c>
      <c r="B101" s="78" t="s">
        <v>149</v>
      </c>
      <c r="C101" s="79" t="s">
        <v>246</v>
      </c>
      <c r="D101" s="156">
        <v>100000</v>
      </c>
      <c r="E101" s="154"/>
      <c r="F101" s="155">
        <f t="shared" si="14"/>
        <v>100000</v>
      </c>
      <c r="G101" s="159">
        <v>0</v>
      </c>
      <c r="H101" s="154"/>
      <c r="I101" s="155">
        <f t="shared" si="15"/>
        <v>0</v>
      </c>
      <c r="J101" s="133">
        <f>G101/D101*100</f>
        <v>0</v>
      </c>
      <c r="K101" s="133" t="e">
        <f>H101/E101*100</f>
        <v>#DIV/0!</v>
      </c>
      <c r="L101" s="133">
        <f>I101/F101*100</f>
        <v>0</v>
      </c>
    </row>
    <row r="102" spans="1:12" ht="36" customHeight="1" x14ac:dyDescent="0.2">
      <c r="A102" s="120" t="s">
        <v>355</v>
      </c>
      <c r="B102" s="78" t="s">
        <v>149</v>
      </c>
      <c r="C102" s="79" t="s">
        <v>150</v>
      </c>
      <c r="D102" s="156">
        <v>857287</v>
      </c>
      <c r="E102" s="154">
        <v>100000</v>
      </c>
      <c r="F102" s="155">
        <f t="shared" si="14"/>
        <v>957287</v>
      </c>
      <c r="G102" s="156">
        <v>728990.86999999988</v>
      </c>
      <c r="H102" s="154">
        <v>0</v>
      </c>
      <c r="I102" s="155">
        <f t="shared" si="15"/>
        <v>728990.86999999988</v>
      </c>
      <c r="J102" s="133">
        <f t="shared" si="2"/>
        <v>85.034634842240692</v>
      </c>
      <c r="K102" s="133">
        <f t="shared" si="3"/>
        <v>0</v>
      </c>
      <c r="L102" s="133">
        <f t="shared" si="4"/>
        <v>76.15175699659558</v>
      </c>
    </row>
    <row r="103" spans="1:12" ht="36" customHeight="1" x14ac:dyDescent="0.2">
      <c r="A103" s="106" t="s">
        <v>303</v>
      </c>
      <c r="B103" s="78" t="s">
        <v>302</v>
      </c>
      <c r="C103" s="79" t="s">
        <v>301</v>
      </c>
      <c r="D103" s="154">
        <v>56900</v>
      </c>
      <c r="E103" s="154"/>
      <c r="F103" s="155">
        <f t="shared" si="14"/>
        <v>56900</v>
      </c>
      <c r="G103" s="159">
        <v>0</v>
      </c>
      <c r="H103" s="154"/>
      <c r="I103" s="155">
        <f t="shared" si="15"/>
        <v>0</v>
      </c>
      <c r="J103" s="133">
        <f t="shared" si="2"/>
        <v>0</v>
      </c>
      <c r="K103" s="133" t="e">
        <f t="shared" si="3"/>
        <v>#DIV/0!</v>
      </c>
      <c r="L103" s="133">
        <f t="shared" si="4"/>
        <v>0</v>
      </c>
    </row>
    <row r="104" spans="1:12" ht="15.95" hidden="1" customHeight="1" x14ac:dyDescent="0.2">
      <c r="A104" s="106" t="s">
        <v>151</v>
      </c>
      <c r="B104" s="78" t="s">
        <v>152</v>
      </c>
      <c r="C104" s="79" t="s">
        <v>153</v>
      </c>
      <c r="D104" s="154"/>
      <c r="E104" s="154"/>
      <c r="F104" s="155">
        <f t="shared" si="14"/>
        <v>0</v>
      </c>
      <c r="G104" s="154"/>
      <c r="H104" s="154"/>
      <c r="I104" s="155">
        <f t="shared" si="15"/>
        <v>0</v>
      </c>
      <c r="J104" s="133" t="e">
        <f t="shared" ref="J104:L105" si="17">G104/D104*100</f>
        <v>#DIV/0!</v>
      </c>
      <c r="K104" s="133" t="e">
        <f t="shared" si="17"/>
        <v>#DIV/0!</v>
      </c>
      <c r="L104" s="133" t="e">
        <f t="shared" si="17"/>
        <v>#DIV/0!</v>
      </c>
    </row>
    <row r="105" spans="1:12" ht="29.45" customHeight="1" x14ac:dyDescent="0.2">
      <c r="A105" s="108" t="s">
        <v>318</v>
      </c>
      <c r="B105" s="78" t="s">
        <v>302</v>
      </c>
      <c r="C105" s="79" t="s">
        <v>313</v>
      </c>
      <c r="D105" s="159">
        <v>5652257</v>
      </c>
      <c r="E105" s="154"/>
      <c r="F105" s="155">
        <f t="shared" si="14"/>
        <v>5652257</v>
      </c>
      <c r="G105" s="156">
        <v>3883206.7</v>
      </c>
      <c r="H105" s="154"/>
      <c r="I105" s="155">
        <f t="shared" si="15"/>
        <v>3883206.7</v>
      </c>
      <c r="J105" s="133">
        <f t="shared" si="17"/>
        <v>68.701877851626364</v>
      </c>
      <c r="K105" s="133" t="e">
        <f t="shared" si="17"/>
        <v>#DIV/0!</v>
      </c>
      <c r="L105" s="133">
        <f t="shared" si="17"/>
        <v>68.701877851626364</v>
      </c>
    </row>
    <row r="106" spans="1:12" ht="27" customHeight="1" x14ac:dyDescent="0.2">
      <c r="A106" s="106" t="s">
        <v>154</v>
      </c>
      <c r="B106" s="78" t="s">
        <v>155</v>
      </c>
      <c r="C106" s="79" t="s">
        <v>156</v>
      </c>
      <c r="D106" s="154"/>
      <c r="E106" s="154">
        <v>160000</v>
      </c>
      <c r="F106" s="155">
        <f t="shared" si="14"/>
        <v>160000</v>
      </c>
      <c r="G106" s="154"/>
      <c r="H106" s="154">
        <v>23985</v>
      </c>
      <c r="I106" s="155">
        <f t="shared" si="15"/>
        <v>23985</v>
      </c>
      <c r="J106" s="133" t="e">
        <f t="shared" ref="J106:J113" si="18">G106/D106*100</f>
        <v>#DIV/0!</v>
      </c>
      <c r="K106" s="133">
        <f t="shared" ref="K106:K115" si="19">H106/E106*100</f>
        <v>14.990625</v>
      </c>
      <c r="L106" s="133">
        <f t="shared" ref="L106:L115" si="20">I106/F106*100</f>
        <v>14.990625</v>
      </c>
    </row>
    <row r="107" spans="1:12" ht="43.5" customHeight="1" x14ac:dyDescent="0.2">
      <c r="A107" s="106" t="s">
        <v>157</v>
      </c>
      <c r="B107" s="78" t="s">
        <v>158</v>
      </c>
      <c r="C107" s="79" t="s">
        <v>159</v>
      </c>
      <c r="D107" s="154">
        <v>2650000</v>
      </c>
      <c r="E107" s="154"/>
      <c r="F107" s="155">
        <f t="shared" si="14"/>
        <v>2650000</v>
      </c>
      <c r="G107" s="156">
        <v>965674.61</v>
      </c>
      <c r="H107" s="154"/>
      <c r="I107" s="155">
        <f t="shared" si="15"/>
        <v>965674.61</v>
      </c>
      <c r="J107" s="133">
        <f t="shared" si="18"/>
        <v>36.440551320754714</v>
      </c>
      <c r="K107" s="133" t="e">
        <f t="shared" si="19"/>
        <v>#DIV/0!</v>
      </c>
      <c r="L107" s="133">
        <f t="shared" si="20"/>
        <v>36.440551320754714</v>
      </c>
    </row>
    <row r="108" spans="1:12" ht="0.75" customHeight="1" x14ac:dyDescent="0.2">
      <c r="A108" s="106" t="s">
        <v>247</v>
      </c>
      <c r="B108" s="78" t="s">
        <v>248</v>
      </c>
      <c r="C108" s="79" t="s">
        <v>249</v>
      </c>
      <c r="D108" s="154"/>
      <c r="E108" s="154"/>
      <c r="F108" s="155">
        <f t="shared" si="14"/>
        <v>0</v>
      </c>
      <c r="G108" s="154"/>
      <c r="H108" s="154"/>
      <c r="I108" s="155">
        <f t="shared" si="15"/>
        <v>0</v>
      </c>
      <c r="J108" s="133" t="e">
        <f>G108/D108*100</f>
        <v>#DIV/0!</v>
      </c>
      <c r="K108" s="133" t="e">
        <f>H108/E108*100</f>
        <v>#DIV/0!</v>
      </c>
      <c r="L108" s="133" t="e">
        <f>I108/F108*100</f>
        <v>#DIV/0!</v>
      </c>
    </row>
    <row r="109" spans="1:12" ht="30" customHeight="1" x14ac:dyDescent="0.2">
      <c r="A109" s="106" t="s">
        <v>339</v>
      </c>
      <c r="B109" s="78" t="s">
        <v>68</v>
      </c>
      <c r="C109" s="79" t="s">
        <v>338</v>
      </c>
      <c r="D109" s="154">
        <v>350000</v>
      </c>
      <c r="E109" s="154"/>
      <c r="F109" s="155">
        <f t="shared" si="14"/>
        <v>350000</v>
      </c>
      <c r="G109" s="154">
        <v>0</v>
      </c>
      <c r="H109" s="154"/>
      <c r="I109" s="155">
        <f t="shared" si="15"/>
        <v>0</v>
      </c>
      <c r="J109" s="133">
        <f t="shared" si="18"/>
        <v>0</v>
      </c>
      <c r="K109" s="133"/>
      <c r="L109" s="133">
        <f t="shared" si="20"/>
        <v>0</v>
      </c>
    </row>
    <row r="110" spans="1:12" ht="0.75" customHeight="1" x14ac:dyDescent="0.2">
      <c r="A110" s="109" t="s">
        <v>326</v>
      </c>
      <c r="B110" s="78" t="s">
        <v>68</v>
      </c>
      <c r="C110" s="79" t="s">
        <v>325</v>
      </c>
      <c r="D110" s="156"/>
      <c r="E110" s="154"/>
      <c r="F110" s="155">
        <f t="shared" si="14"/>
        <v>0</v>
      </c>
      <c r="G110" s="156"/>
      <c r="H110" s="154"/>
      <c r="I110" s="155">
        <f t="shared" si="15"/>
        <v>0</v>
      </c>
      <c r="J110" s="133" t="e">
        <f>G110/D110*100</f>
        <v>#DIV/0!</v>
      </c>
      <c r="K110" s="133" t="e">
        <f>H110/E110*100</f>
        <v>#DIV/0!</v>
      </c>
      <c r="L110" s="133" t="e">
        <f>I110/F110*100</f>
        <v>#DIV/0!</v>
      </c>
    </row>
    <row r="111" spans="1:12" ht="24" customHeight="1" x14ac:dyDescent="0.2">
      <c r="A111" s="107" t="s">
        <v>57</v>
      </c>
      <c r="B111" s="78" t="s">
        <v>64</v>
      </c>
      <c r="C111" s="79" t="s">
        <v>164</v>
      </c>
      <c r="D111" s="154">
        <f>SUM(D113:D114)</f>
        <v>1224370</v>
      </c>
      <c r="E111" s="154">
        <f>SUM(E113:E114)</f>
        <v>655000</v>
      </c>
      <c r="F111" s="154">
        <f>SUM(F113:F114)</f>
        <v>1879370</v>
      </c>
      <c r="G111" s="154">
        <f>SUM(G113:G114)</f>
        <v>1069370</v>
      </c>
      <c r="H111" s="154">
        <f t="shared" ref="H111" si="21">SUM(H113:H114)</f>
        <v>560000</v>
      </c>
      <c r="I111" s="154">
        <f>SUM(I113:I114)</f>
        <v>1629370</v>
      </c>
      <c r="J111" s="133">
        <f t="shared" si="18"/>
        <v>87.34042813855288</v>
      </c>
      <c r="K111" s="133">
        <f t="shared" si="19"/>
        <v>85.496183206106863</v>
      </c>
      <c r="L111" s="133">
        <f t="shared" si="20"/>
        <v>86.697669963870865</v>
      </c>
    </row>
    <row r="112" spans="1:12" ht="54" hidden="1" customHeight="1" x14ac:dyDescent="0.2">
      <c r="A112" s="106" t="s">
        <v>304</v>
      </c>
      <c r="B112" s="78" t="s">
        <v>69</v>
      </c>
      <c r="C112" s="79" t="s">
        <v>251</v>
      </c>
      <c r="D112" s="156"/>
      <c r="E112" s="154">
        <v>795500</v>
      </c>
      <c r="F112" s="155">
        <f t="shared" si="14"/>
        <v>795500</v>
      </c>
      <c r="G112" s="156"/>
      <c r="H112" s="154">
        <v>795500</v>
      </c>
      <c r="I112" s="155">
        <f t="shared" si="15"/>
        <v>795500</v>
      </c>
      <c r="J112" s="133" t="e">
        <f t="shared" si="18"/>
        <v>#DIV/0!</v>
      </c>
      <c r="K112" s="133">
        <f t="shared" si="19"/>
        <v>100</v>
      </c>
      <c r="L112" s="133">
        <f t="shared" si="20"/>
        <v>100</v>
      </c>
    </row>
    <row r="113" spans="1:12" ht="27" hidden="1" customHeight="1" x14ac:dyDescent="0.2">
      <c r="A113" s="106" t="s">
        <v>160</v>
      </c>
      <c r="B113" s="78" t="s">
        <v>69</v>
      </c>
      <c r="C113" s="79" t="s">
        <v>161</v>
      </c>
      <c r="D113" s="154"/>
      <c r="E113" s="154"/>
      <c r="F113" s="155">
        <f t="shared" si="14"/>
        <v>0</v>
      </c>
      <c r="G113" s="156"/>
      <c r="H113" s="154"/>
      <c r="I113" s="155">
        <f t="shared" si="15"/>
        <v>0</v>
      </c>
      <c r="J113" s="133" t="e">
        <f t="shared" si="18"/>
        <v>#DIV/0!</v>
      </c>
      <c r="K113" s="133" t="e">
        <f t="shared" si="19"/>
        <v>#DIV/0!</v>
      </c>
      <c r="L113" s="133" t="e">
        <f t="shared" si="20"/>
        <v>#DIV/0!</v>
      </c>
    </row>
    <row r="114" spans="1:12" ht="60.75" customHeight="1" x14ac:dyDescent="0.2">
      <c r="A114" s="106" t="s">
        <v>250</v>
      </c>
      <c r="B114" s="78" t="s">
        <v>69</v>
      </c>
      <c r="C114" s="79" t="s">
        <v>251</v>
      </c>
      <c r="D114" s="156">
        <v>1224370</v>
      </c>
      <c r="E114" s="154">
        <v>655000</v>
      </c>
      <c r="F114" s="155">
        <f t="shared" si="14"/>
        <v>1879370</v>
      </c>
      <c r="G114" s="156">
        <v>1069370</v>
      </c>
      <c r="H114" s="154">
        <v>560000</v>
      </c>
      <c r="I114" s="155">
        <f t="shared" si="15"/>
        <v>1629370</v>
      </c>
      <c r="J114" s="133">
        <f>G114/D114*100</f>
        <v>87.34042813855288</v>
      </c>
      <c r="K114" s="133">
        <f>H114/E114*100</f>
        <v>85.496183206106863</v>
      </c>
      <c r="L114" s="133">
        <f>I114/F114*100</f>
        <v>86.697669963870865</v>
      </c>
    </row>
    <row r="115" spans="1:12" ht="24.6" customHeight="1" x14ac:dyDescent="0.2">
      <c r="A115" s="104" t="s">
        <v>165</v>
      </c>
      <c r="B115" s="134"/>
      <c r="C115" s="135"/>
      <c r="D115" s="155">
        <f t="shared" ref="D115:I115" si="22">D12+D17+D36+D41+D54+D60+D64+D74+D100+D111</f>
        <v>298555945</v>
      </c>
      <c r="E115" s="155">
        <f t="shared" si="22"/>
        <v>29866635</v>
      </c>
      <c r="F115" s="155">
        <f t="shared" si="22"/>
        <v>328422580</v>
      </c>
      <c r="G115" s="155">
        <f t="shared" si="22"/>
        <v>143387379.04999998</v>
      </c>
      <c r="H115" s="155">
        <f t="shared" si="22"/>
        <v>39964327.68999999</v>
      </c>
      <c r="I115" s="155">
        <f t="shared" si="22"/>
        <v>183351706.74000001</v>
      </c>
      <c r="J115" s="133">
        <f>G115/D115*100</f>
        <v>48.026971645130025</v>
      </c>
      <c r="K115" s="133">
        <f t="shared" si="19"/>
        <v>133.80927476429798</v>
      </c>
      <c r="L115" s="133">
        <f t="shared" si="20"/>
        <v>55.827984403508438</v>
      </c>
    </row>
    <row r="116" spans="1:12" ht="24.6" customHeight="1" x14ac:dyDescent="0.2">
      <c r="A116" s="110"/>
      <c r="B116" s="110"/>
      <c r="C116" s="111"/>
      <c r="D116" s="129"/>
      <c r="E116" s="131"/>
      <c r="F116" s="112"/>
      <c r="G116" s="126"/>
      <c r="H116" s="129"/>
      <c r="I116" s="112"/>
      <c r="J116" s="113"/>
      <c r="K116" s="113"/>
      <c r="L116" s="113"/>
    </row>
    <row r="117" spans="1:12" ht="13.9" customHeight="1" x14ac:dyDescent="0.2"/>
    <row r="118" spans="1:12" s="148" customFormat="1" x14ac:dyDescent="0.3">
      <c r="A118" s="149" t="s">
        <v>373</v>
      </c>
      <c r="B118" s="150"/>
      <c r="C118" s="150"/>
      <c r="D118" s="127"/>
      <c r="E118" s="151"/>
      <c r="F118" s="150" t="s">
        <v>374</v>
      </c>
      <c r="G118" s="125"/>
      <c r="H118" s="127"/>
      <c r="I118" s="150"/>
      <c r="J118" s="150"/>
      <c r="K118" s="150"/>
      <c r="L118" s="150"/>
    </row>
    <row r="119" spans="1:12" x14ac:dyDescent="0.2">
      <c r="I119" s="136"/>
    </row>
  </sheetData>
  <mergeCells count="13">
    <mergeCell ref="I1:L1"/>
    <mergeCell ref="I2:L2"/>
    <mergeCell ref="I3:L3"/>
    <mergeCell ref="J9:L9"/>
    <mergeCell ref="D9:F9"/>
    <mergeCell ref="G9:I9"/>
    <mergeCell ref="L10:L11"/>
    <mergeCell ref="A6:L6"/>
    <mergeCell ref="I10:I11"/>
    <mergeCell ref="F10:F11"/>
    <mergeCell ref="B9:B11"/>
    <mergeCell ref="A9:A11"/>
    <mergeCell ref="C9:C11"/>
  </mergeCells>
  <phoneticPr fontId="9" type="noConversion"/>
  <conditionalFormatting sqref="J12:L116">
    <cfRule type="expression" dxfId="2" priority="5" stopIfTrue="1">
      <formula>NOT(ISERROR(SEARCH("#ДЕЛ/О!",J12)))</formula>
    </cfRule>
  </conditionalFormatting>
  <conditionalFormatting sqref="I118:IV118 F30 A119:XFD65541 I30:L35 A36:XFD117 A4:XFD29 M1:XFD3 A1:I3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70866141732283472" right="0.51181102362204722" top="0.43307086614173229" bottom="0.11811023622047245" header="0.19685039370078741" footer="0.19685039370078741"/>
  <pageSetup paperSize="9" scale="50" orientation="landscape" r:id="rId1"/>
  <rowBreaks count="4" manualBreakCount="4">
    <brk id="29" max="11" man="1"/>
    <brk id="49" max="11" man="1"/>
    <brk id="79" max="11" man="1"/>
    <brk id="12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showGridLines="0" workbookViewId="0"/>
  </sheetViews>
  <sheetFormatPr defaultRowHeight="12.75" x14ac:dyDescent="0.2"/>
  <cols>
    <col min="1" max="1" width="1.33203125" customWidth="1"/>
    <col min="2" max="2" width="75.1640625" customWidth="1"/>
    <col min="3" max="3" width="1.83203125" customWidth="1"/>
    <col min="4" max="4" width="6.5" customWidth="1"/>
    <col min="5" max="6" width="18.6640625" customWidth="1"/>
  </cols>
  <sheetData>
    <row r="1" spans="2:6" x14ac:dyDescent="0.2">
      <c r="B1" s="88" t="s">
        <v>327</v>
      </c>
      <c r="C1" s="88"/>
      <c r="D1" s="95"/>
      <c r="E1" s="95"/>
      <c r="F1" s="95"/>
    </row>
    <row r="2" spans="2:6" x14ac:dyDescent="0.2">
      <c r="B2" s="88" t="s">
        <v>328</v>
      </c>
      <c r="C2" s="88"/>
      <c r="D2" s="95"/>
      <c r="E2" s="95"/>
      <c r="F2" s="95"/>
    </row>
    <row r="3" spans="2:6" x14ac:dyDescent="0.2">
      <c r="B3" s="89"/>
      <c r="C3" s="89"/>
      <c r="D3" s="96"/>
      <c r="E3" s="96"/>
      <c r="F3" s="96"/>
    </row>
    <row r="4" spans="2:6" ht="25.5" x14ac:dyDescent="0.2">
      <c r="B4" s="89" t="s">
        <v>329</v>
      </c>
      <c r="C4" s="89"/>
      <c r="D4" s="96"/>
      <c r="E4" s="96"/>
      <c r="F4" s="96"/>
    </row>
    <row r="5" spans="2:6" x14ac:dyDescent="0.2">
      <c r="B5" s="89"/>
      <c r="C5" s="89"/>
      <c r="D5" s="96"/>
      <c r="E5" s="96"/>
      <c r="F5" s="96"/>
    </row>
    <row r="6" spans="2:6" x14ac:dyDescent="0.2">
      <c r="B6" s="88" t="s">
        <v>330</v>
      </c>
      <c r="C6" s="88"/>
      <c r="D6" s="95"/>
      <c r="E6" s="95" t="s">
        <v>331</v>
      </c>
      <c r="F6" s="95" t="s">
        <v>332</v>
      </c>
    </row>
    <row r="7" spans="2:6" ht="13.5" thickBot="1" x14ac:dyDescent="0.25">
      <c r="B7" s="89"/>
      <c r="C7" s="89"/>
      <c r="D7" s="96"/>
      <c r="E7" s="96"/>
      <c r="F7" s="96"/>
    </row>
    <row r="8" spans="2:6" ht="51" x14ac:dyDescent="0.2">
      <c r="B8" s="90" t="s">
        <v>333</v>
      </c>
      <c r="C8" s="91"/>
      <c r="D8" s="97"/>
      <c r="E8" s="97">
        <v>4</v>
      </c>
      <c r="F8" s="98"/>
    </row>
    <row r="9" spans="2:6" x14ac:dyDescent="0.2">
      <c r="B9" s="92"/>
      <c r="C9" s="89"/>
      <c r="D9" s="96"/>
      <c r="E9" s="99" t="s">
        <v>334</v>
      </c>
      <c r="F9" s="100" t="s">
        <v>337</v>
      </c>
    </row>
    <row r="10" spans="2:6" x14ac:dyDescent="0.2">
      <c r="B10" s="92"/>
      <c r="C10" s="89"/>
      <c r="D10" s="96"/>
      <c r="E10" s="99" t="s">
        <v>335</v>
      </c>
      <c r="F10" s="100"/>
    </row>
    <row r="11" spans="2:6" ht="13.5" thickBot="1" x14ac:dyDescent="0.25">
      <c r="B11" s="93"/>
      <c r="C11" s="94"/>
      <c r="D11" s="101"/>
      <c r="E11" s="102" t="s">
        <v>336</v>
      </c>
      <c r="F11" s="103"/>
    </row>
    <row r="12" spans="2:6" x14ac:dyDescent="0.2">
      <c r="B12" s="89"/>
      <c r="C12" s="89"/>
      <c r="D12" s="96"/>
      <c r="E12" s="96"/>
      <c r="F12" s="96"/>
    </row>
    <row r="13" spans="2:6" x14ac:dyDescent="0.2">
      <c r="B13" s="89"/>
      <c r="C13" s="89"/>
      <c r="D13" s="96"/>
      <c r="E13" s="96"/>
      <c r="F13" s="96"/>
    </row>
  </sheetData>
  <hyperlinks>
    <hyperlink ref="E9" location="'видатки 1'!L33:N107" display="'видатки 1'!L33:N107"/>
    <hyperlink ref="E10" location="'видатки 1'!M31:N32" display="'видатки 1'!M31:N32"/>
    <hyperlink ref="E11" location="'видатки 1'!L12:N30" display="'видатки 1'!L12:N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доходи</vt:lpstr>
      <vt:lpstr>видатки 1</vt:lpstr>
      <vt:lpstr>Аркуш1</vt:lpstr>
      <vt:lpstr>'видатки 1'!Заголовки_для_печати</vt:lpstr>
      <vt:lpstr>доходи!Заголовки_для_печати</vt:lpstr>
      <vt:lpstr>'видатки 1'!Область_печати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2024-08-20T12:22:55Z</cp:lastPrinted>
  <dcterms:created xsi:type="dcterms:W3CDTF">2002-10-19T08:44:36Z</dcterms:created>
  <dcterms:modified xsi:type="dcterms:W3CDTF">2024-08-22T07:27:44Z</dcterms:modified>
</cp:coreProperties>
</file>