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5\08.05.25\Чистовики виконкому від 08.05.2025\291 звіт по бюджету  за 1 кв\"/>
    </mc:Choice>
  </mc:AlternateContent>
  <bookViews>
    <workbookView xWindow="0" yWindow="0" windowWidth="28800" windowHeight="11730" activeTab="1"/>
  </bookViews>
  <sheets>
    <sheet name="доходи" sheetId="19" r:id="rId1"/>
    <sheet name="видатки" sheetId="18" r:id="rId2"/>
  </sheets>
  <definedNames>
    <definedName name="_xlnm.Print_Titles" localSheetId="1">видатки!$7:$9</definedName>
    <definedName name="_xlnm.Print_Titles" localSheetId="0">доходи!$6:$8</definedName>
    <definedName name="_xlnm.Print_Area" localSheetId="1">видатки!$A$1:$L$101</definedName>
    <definedName name="_xlnm.Print_Area" localSheetId="0">доходи!$A$1:$K$119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6" i="19" l="1"/>
  <c r="K44" i="18" l="1"/>
  <c r="K42" i="18"/>
  <c r="K65" i="18"/>
  <c r="D10" i="18"/>
  <c r="G10" i="18"/>
  <c r="J10" i="18" s="1"/>
  <c r="I42" i="18"/>
  <c r="J42" i="18"/>
  <c r="F96" i="19" l="1"/>
  <c r="H58" i="18" l="1"/>
  <c r="E58" i="18" l="1"/>
  <c r="G58" i="18"/>
  <c r="D58" i="18"/>
  <c r="I66" i="18"/>
  <c r="J66" i="18"/>
  <c r="K66" i="18"/>
  <c r="F66" i="18"/>
  <c r="E14" i="18"/>
  <c r="G14" i="18"/>
  <c r="H14" i="18"/>
  <c r="D14" i="18"/>
  <c r="I31" i="18"/>
  <c r="J31" i="18"/>
  <c r="K31" i="18"/>
  <c r="F31" i="18"/>
  <c r="I28" i="18"/>
  <c r="J28" i="18"/>
  <c r="K28" i="18"/>
  <c r="F28" i="18"/>
  <c r="D36" i="18"/>
  <c r="D90" i="18"/>
  <c r="E55" i="18"/>
  <c r="G55" i="18"/>
  <c r="H55" i="18"/>
  <c r="D55" i="18"/>
  <c r="L66" i="18" l="1"/>
  <c r="L28" i="18"/>
  <c r="L31" i="18"/>
  <c r="F42" i="18"/>
  <c r="L42" i="18" s="1"/>
  <c r="I30" i="18"/>
  <c r="J30" i="18"/>
  <c r="K30" i="18"/>
  <c r="F30" i="18"/>
  <c r="C96" i="19"/>
  <c r="C107" i="19"/>
  <c r="I102" i="19"/>
  <c r="H102" i="19"/>
  <c r="E102" i="19"/>
  <c r="I101" i="19"/>
  <c r="H101" i="19"/>
  <c r="E101" i="19"/>
  <c r="K101" i="19" l="1"/>
  <c r="K102" i="19"/>
  <c r="L30" i="18"/>
  <c r="G96" i="19"/>
  <c r="K49" i="18" l="1"/>
  <c r="K37" i="18"/>
  <c r="K38" i="18"/>
  <c r="K39" i="18"/>
  <c r="K40" i="18"/>
  <c r="K41" i="18"/>
  <c r="K43" i="18"/>
  <c r="K45" i="18"/>
  <c r="K46" i="18"/>
  <c r="K47" i="18"/>
  <c r="K48" i="18"/>
  <c r="J44" i="18"/>
  <c r="K27" i="18" l="1"/>
  <c r="K29" i="18"/>
  <c r="J29" i="18"/>
  <c r="H36" i="18"/>
  <c r="I44" i="18"/>
  <c r="I29" i="18"/>
  <c r="F47" i="18" l="1"/>
  <c r="F44" i="18"/>
  <c r="L44" i="18" s="1"/>
  <c r="F29" i="18"/>
  <c r="L29" i="18" s="1"/>
  <c r="H32" i="18"/>
  <c r="I47" i="18"/>
  <c r="L47" i="18" s="1"/>
  <c r="J47" i="18"/>
  <c r="C11" i="19" l="1"/>
  <c r="I71" i="18" l="1"/>
  <c r="G90" i="18"/>
  <c r="D79" i="18"/>
  <c r="J110" i="19" l="1"/>
  <c r="J111" i="19"/>
  <c r="J114" i="19"/>
  <c r="J24" i="19"/>
  <c r="I24" i="19"/>
  <c r="H116" i="19" l="1"/>
  <c r="E116" i="19"/>
  <c r="I114" i="19"/>
  <c r="I116" i="19"/>
  <c r="J116" i="19"/>
  <c r="F115" i="19"/>
  <c r="G115" i="19"/>
  <c r="D115" i="19"/>
  <c r="C115" i="19"/>
  <c r="I115" i="19" l="1"/>
  <c r="J115" i="19"/>
  <c r="H115" i="19"/>
  <c r="K116" i="19"/>
  <c r="E115" i="19"/>
  <c r="G36" i="18"/>
  <c r="J48" i="18"/>
  <c r="E10" i="18"/>
  <c r="E36" i="18"/>
  <c r="K115" i="19" l="1"/>
  <c r="I100" i="19"/>
  <c r="I103" i="19"/>
  <c r="I83" i="19"/>
  <c r="I84" i="19"/>
  <c r="I85" i="19"/>
  <c r="I86" i="19"/>
  <c r="J86" i="19"/>
  <c r="F107" i="19" l="1"/>
  <c r="G107" i="19"/>
  <c r="D107" i="19"/>
  <c r="I111" i="19"/>
  <c r="H111" i="19"/>
  <c r="E111" i="19"/>
  <c r="K111" i="19" l="1"/>
  <c r="J26" i="18"/>
  <c r="J27" i="18"/>
  <c r="I27" i="18"/>
  <c r="F27" i="18"/>
  <c r="L27" i="18" l="1"/>
  <c r="H90" i="18"/>
  <c r="E90" i="18"/>
  <c r="I81" i="19" l="1"/>
  <c r="I82" i="19"/>
  <c r="F11" i="19"/>
  <c r="I16" i="19"/>
  <c r="J16" i="19"/>
  <c r="H16" i="19"/>
  <c r="E16" i="19"/>
  <c r="D60" i="19"/>
  <c r="F60" i="19"/>
  <c r="G60" i="19"/>
  <c r="C60" i="19"/>
  <c r="K16" i="19" l="1"/>
  <c r="E67" i="18"/>
  <c r="J87" i="18" l="1"/>
  <c r="K87" i="18"/>
  <c r="J83" i="18"/>
  <c r="K83" i="18"/>
  <c r="J84" i="18"/>
  <c r="K84" i="18"/>
  <c r="G113" i="19"/>
  <c r="F113" i="19"/>
  <c r="D113" i="19"/>
  <c r="C113" i="19"/>
  <c r="E114" i="19"/>
  <c r="H114" i="19"/>
  <c r="H95" i="19"/>
  <c r="F94" i="19"/>
  <c r="J94" i="19"/>
  <c r="I95" i="19"/>
  <c r="J95" i="19"/>
  <c r="E95" i="19"/>
  <c r="C94" i="19"/>
  <c r="E94" i="19" s="1"/>
  <c r="K60" i="18"/>
  <c r="J60" i="18"/>
  <c r="I60" i="18"/>
  <c r="F60" i="18"/>
  <c r="I48" i="18"/>
  <c r="L48" i="18" s="1"/>
  <c r="F48" i="18"/>
  <c r="J88" i="18"/>
  <c r="I88" i="18"/>
  <c r="E79" i="18"/>
  <c r="G79" i="18"/>
  <c r="H79" i="18"/>
  <c r="F88" i="18"/>
  <c r="K89" i="18"/>
  <c r="J89" i="18"/>
  <c r="I89" i="18"/>
  <c r="F89" i="18"/>
  <c r="H76" i="19"/>
  <c r="I76" i="19"/>
  <c r="I31" i="19"/>
  <c r="J31" i="19"/>
  <c r="I32" i="19"/>
  <c r="J32" i="19"/>
  <c r="H32" i="19"/>
  <c r="H31" i="19"/>
  <c r="D30" i="19"/>
  <c r="F30" i="19"/>
  <c r="G30" i="19"/>
  <c r="E31" i="19"/>
  <c r="E32" i="19"/>
  <c r="C30" i="19"/>
  <c r="I69" i="18"/>
  <c r="J63" i="18"/>
  <c r="J64" i="18"/>
  <c r="I64" i="18"/>
  <c r="K64" i="18"/>
  <c r="F64" i="18"/>
  <c r="I83" i="18"/>
  <c r="I84" i="18"/>
  <c r="F83" i="18"/>
  <c r="F84" i="18"/>
  <c r="G67" i="18"/>
  <c r="D67" i="18"/>
  <c r="K72" i="18"/>
  <c r="K73" i="18"/>
  <c r="J72" i="18"/>
  <c r="J73" i="18"/>
  <c r="I72" i="18"/>
  <c r="I73" i="18"/>
  <c r="F72" i="18"/>
  <c r="F73" i="18"/>
  <c r="J41" i="18"/>
  <c r="J43" i="18"/>
  <c r="I41" i="18"/>
  <c r="I43" i="18"/>
  <c r="F41" i="18"/>
  <c r="F43" i="18"/>
  <c r="F78" i="19"/>
  <c r="F77" i="19" s="1"/>
  <c r="C78" i="19"/>
  <c r="C77" i="19" s="1"/>
  <c r="J81" i="19"/>
  <c r="J82" i="19"/>
  <c r="H81" i="19"/>
  <c r="H82" i="19"/>
  <c r="E81" i="19"/>
  <c r="E82" i="19"/>
  <c r="E76" i="19"/>
  <c r="E24" i="19"/>
  <c r="H24" i="19"/>
  <c r="K82" i="18"/>
  <c r="I70" i="18"/>
  <c r="F70" i="18"/>
  <c r="I82" i="18"/>
  <c r="J82" i="18"/>
  <c r="F82" i="18"/>
  <c r="K70" i="18"/>
  <c r="J70" i="18"/>
  <c r="I23" i="18"/>
  <c r="I18" i="18"/>
  <c r="J40" i="18"/>
  <c r="I40" i="18"/>
  <c r="F40" i="18"/>
  <c r="I38" i="18"/>
  <c r="F38" i="18"/>
  <c r="J38" i="18"/>
  <c r="J37" i="18"/>
  <c r="I37" i="18"/>
  <c r="F37" i="18"/>
  <c r="K26" i="18"/>
  <c r="K23" i="18"/>
  <c r="J23" i="18"/>
  <c r="K17" i="18"/>
  <c r="K18" i="18"/>
  <c r="J18" i="18"/>
  <c r="I26" i="18"/>
  <c r="F26" i="18"/>
  <c r="K25" i="18"/>
  <c r="J25" i="18"/>
  <c r="I25" i="18"/>
  <c r="F25" i="18"/>
  <c r="F23" i="18"/>
  <c r="F24" i="18"/>
  <c r="I24" i="18"/>
  <c r="J24" i="18"/>
  <c r="K24" i="18"/>
  <c r="F18" i="18"/>
  <c r="I46" i="18"/>
  <c r="F46" i="18"/>
  <c r="J46" i="18"/>
  <c r="F52" i="19"/>
  <c r="H52" i="19" s="1"/>
  <c r="I63" i="19"/>
  <c r="J63" i="19"/>
  <c r="H63" i="19"/>
  <c r="D65" i="19"/>
  <c r="J65" i="19" s="1"/>
  <c r="D59" i="19"/>
  <c r="E63" i="19"/>
  <c r="I106" i="19"/>
  <c r="J106" i="19"/>
  <c r="H106" i="19"/>
  <c r="E106" i="19"/>
  <c r="F93" i="18"/>
  <c r="I93" i="18"/>
  <c r="J93" i="18"/>
  <c r="K93" i="18"/>
  <c r="E45" i="19"/>
  <c r="H45" i="19"/>
  <c r="I45" i="19"/>
  <c r="I80" i="19"/>
  <c r="I110" i="19"/>
  <c r="H110" i="19"/>
  <c r="E110" i="19"/>
  <c r="J109" i="19"/>
  <c r="I109" i="19"/>
  <c r="H109" i="19"/>
  <c r="E109" i="19"/>
  <c r="J108" i="19"/>
  <c r="I108" i="19"/>
  <c r="H108" i="19"/>
  <c r="E108" i="19"/>
  <c r="J105" i="19"/>
  <c r="I105" i="19"/>
  <c r="H105" i="19"/>
  <c r="E105" i="19"/>
  <c r="G104" i="19"/>
  <c r="F104" i="19"/>
  <c r="D104" i="19"/>
  <c r="C104" i="19"/>
  <c r="J103" i="19"/>
  <c r="H103" i="19"/>
  <c r="E103" i="19"/>
  <c r="J100" i="19"/>
  <c r="H100" i="19"/>
  <c r="E100" i="19"/>
  <c r="I99" i="19"/>
  <c r="J98" i="19"/>
  <c r="I98" i="19"/>
  <c r="H98" i="19"/>
  <c r="E98" i="19"/>
  <c r="J97" i="19"/>
  <c r="I97" i="19"/>
  <c r="H97" i="19"/>
  <c r="E97" i="19"/>
  <c r="J90" i="19"/>
  <c r="I90" i="19"/>
  <c r="H90" i="19"/>
  <c r="E90" i="19"/>
  <c r="J89" i="19"/>
  <c r="I89" i="19"/>
  <c r="H89" i="19"/>
  <c r="E89" i="19"/>
  <c r="J88" i="19"/>
  <c r="I88" i="19"/>
  <c r="H88" i="19"/>
  <c r="E88" i="19"/>
  <c r="G87" i="19"/>
  <c r="F87" i="19"/>
  <c r="D87" i="19"/>
  <c r="C87" i="19"/>
  <c r="H86" i="19"/>
  <c r="E86" i="19"/>
  <c r="J85" i="19"/>
  <c r="H85" i="19"/>
  <c r="E85" i="19"/>
  <c r="J84" i="19"/>
  <c r="H84" i="19"/>
  <c r="E84" i="19"/>
  <c r="G83" i="19"/>
  <c r="H83" i="19" s="1"/>
  <c r="D83" i="19"/>
  <c r="E83" i="19" s="1"/>
  <c r="J80" i="19"/>
  <c r="H80" i="19"/>
  <c r="E80" i="19"/>
  <c r="J79" i="19"/>
  <c r="I79" i="19"/>
  <c r="H79" i="19"/>
  <c r="E79" i="19"/>
  <c r="G78" i="19"/>
  <c r="D78" i="19"/>
  <c r="D77" i="19" s="1"/>
  <c r="J75" i="19"/>
  <c r="I75" i="19"/>
  <c r="H75" i="19"/>
  <c r="E75" i="19"/>
  <c r="J74" i="19"/>
  <c r="I74" i="19"/>
  <c r="H74" i="19"/>
  <c r="E74" i="19"/>
  <c r="J73" i="19"/>
  <c r="I73" i="19"/>
  <c r="H73" i="19"/>
  <c r="E73" i="19"/>
  <c r="G72" i="19"/>
  <c r="G64" i="19" s="1"/>
  <c r="F72" i="19"/>
  <c r="D72" i="19"/>
  <c r="C72" i="19"/>
  <c r="J71" i="19"/>
  <c r="I71" i="19"/>
  <c r="H71" i="19"/>
  <c r="E71" i="19"/>
  <c r="J70" i="19"/>
  <c r="F70" i="19"/>
  <c r="C70" i="19"/>
  <c r="E70" i="19" s="1"/>
  <c r="J69" i="19"/>
  <c r="I69" i="19"/>
  <c r="H69" i="19"/>
  <c r="E69" i="19"/>
  <c r="J68" i="19"/>
  <c r="I68" i="19"/>
  <c r="H68" i="19"/>
  <c r="E68" i="19"/>
  <c r="J67" i="19"/>
  <c r="I67" i="19"/>
  <c r="H67" i="19"/>
  <c r="E67" i="19"/>
  <c r="J66" i="19"/>
  <c r="I66" i="19"/>
  <c r="H66" i="19"/>
  <c r="E66" i="19"/>
  <c r="F65" i="19"/>
  <c r="H65" i="19" s="1"/>
  <c r="C65" i="19"/>
  <c r="J62" i="19"/>
  <c r="I62" i="19"/>
  <c r="H62" i="19"/>
  <c r="E62" i="19"/>
  <c r="J61" i="19"/>
  <c r="I61" i="19"/>
  <c r="H61" i="19"/>
  <c r="E61" i="19"/>
  <c r="C59" i="19"/>
  <c r="J57" i="19"/>
  <c r="I57" i="19"/>
  <c r="H57" i="19"/>
  <c r="E57" i="19"/>
  <c r="J56" i="19"/>
  <c r="I56" i="19"/>
  <c r="H56" i="19"/>
  <c r="E56" i="19"/>
  <c r="J55" i="19"/>
  <c r="I55" i="19"/>
  <c r="H55" i="19"/>
  <c r="E55" i="19"/>
  <c r="I54" i="19"/>
  <c r="G54" i="19"/>
  <c r="H54" i="19" s="1"/>
  <c r="D54" i="19"/>
  <c r="E54" i="19" s="1"/>
  <c r="J53" i="19"/>
  <c r="I53" i="19"/>
  <c r="H53" i="19"/>
  <c r="E53" i="19"/>
  <c r="J52" i="19"/>
  <c r="C52" i="19"/>
  <c r="E52" i="19" s="1"/>
  <c r="J51" i="19"/>
  <c r="I51" i="19"/>
  <c r="H51" i="19"/>
  <c r="E51" i="19"/>
  <c r="J50" i="19"/>
  <c r="I50" i="19"/>
  <c r="H50" i="19"/>
  <c r="E50" i="19"/>
  <c r="J49" i="19"/>
  <c r="J48" i="19"/>
  <c r="I48" i="19"/>
  <c r="H48" i="19"/>
  <c r="E48" i="19"/>
  <c r="J47" i="19"/>
  <c r="F47" i="19"/>
  <c r="H47" i="19" s="1"/>
  <c r="C47" i="19"/>
  <c r="E47" i="19" s="1"/>
  <c r="J46" i="19"/>
  <c r="I46" i="19"/>
  <c r="H46" i="19"/>
  <c r="E46" i="19"/>
  <c r="J44" i="19"/>
  <c r="F44" i="19"/>
  <c r="H44" i="19" s="1"/>
  <c r="C44" i="19"/>
  <c r="E44" i="19" s="1"/>
  <c r="J43" i="19"/>
  <c r="I43" i="19"/>
  <c r="H43" i="19"/>
  <c r="E43" i="19"/>
  <c r="J42" i="19"/>
  <c r="I42" i="19"/>
  <c r="H42" i="19"/>
  <c r="E42" i="19"/>
  <c r="J41" i="19"/>
  <c r="I41" i="19"/>
  <c r="H41" i="19"/>
  <c r="E41" i="19"/>
  <c r="J40" i="19"/>
  <c r="I40" i="19"/>
  <c r="H40" i="19"/>
  <c r="E40" i="19"/>
  <c r="J39" i="19"/>
  <c r="F39" i="19"/>
  <c r="H39" i="19" s="1"/>
  <c r="C39" i="19"/>
  <c r="E39" i="19" s="1"/>
  <c r="J38" i="19"/>
  <c r="I38" i="19"/>
  <c r="H38" i="19"/>
  <c r="E38" i="19"/>
  <c r="J37" i="19"/>
  <c r="I37" i="19"/>
  <c r="H37" i="19"/>
  <c r="E37" i="19"/>
  <c r="J36" i="19"/>
  <c r="I36" i="19"/>
  <c r="H36" i="19"/>
  <c r="E36" i="19"/>
  <c r="J35" i="19"/>
  <c r="I35" i="19"/>
  <c r="H35" i="19"/>
  <c r="E35" i="19"/>
  <c r="J34" i="19"/>
  <c r="J33" i="19"/>
  <c r="J29" i="19"/>
  <c r="I29" i="19"/>
  <c r="H29" i="19"/>
  <c r="E29" i="19"/>
  <c r="J28" i="19"/>
  <c r="F28" i="19"/>
  <c r="H28" i="19" s="1"/>
  <c r="C28" i="19"/>
  <c r="E28" i="19" s="1"/>
  <c r="J27" i="19"/>
  <c r="I27" i="19"/>
  <c r="H27" i="19"/>
  <c r="E27" i="19"/>
  <c r="J26" i="19"/>
  <c r="F26" i="19"/>
  <c r="C26" i="19"/>
  <c r="E26" i="19" s="1"/>
  <c r="J25" i="19"/>
  <c r="J23" i="19"/>
  <c r="I23" i="19"/>
  <c r="H23" i="19"/>
  <c r="E23" i="19"/>
  <c r="E22" i="19" s="1"/>
  <c r="G22" i="19"/>
  <c r="F22" i="19"/>
  <c r="D22" i="19"/>
  <c r="C22" i="19"/>
  <c r="J21" i="19"/>
  <c r="I21" i="19"/>
  <c r="H21" i="19"/>
  <c r="E21" i="19"/>
  <c r="J20" i="19"/>
  <c r="I20" i="19"/>
  <c r="H20" i="19"/>
  <c r="E20" i="19"/>
  <c r="J19" i="19"/>
  <c r="F19" i="19"/>
  <c r="H19" i="19" s="1"/>
  <c r="C19" i="19"/>
  <c r="E19" i="19" s="1"/>
  <c r="J18" i="19"/>
  <c r="J17" i="19"/>
  <c r="I17" i="19"/>
  <c r="H17" i="19"/>
  <c r="E17" i="19"/>
  <c r="J15" i="19"/>
  <c r="I15" i="19"/>
  <c r="H15" i="19"/>
  <c r="E15" i="19"/>
  <c r="J14" i="19"/>
  <c r="I14" i="19"/>
  <c r="H14" i="19"/>
  <c r="E14" i="19"/>
  <c r="J13" i="19"/>
  <c r="I13" i="19"/>
  <c r="H13" i="19"/>
  <c r="E13" i="19"/>
  <c r="J12" i="19"/>
  <c r="I12" i="19"/>
  <c r="H12" i="19"/>
  <c r="E12" i="19"/>
  <c r="J11" i="19"/>
  <c r="H11" i="19"/>
  <c r="C10" i="19"/>
  <c r="E10" i="19" s="1"/>
  <c r="J10" i="19"/>
  <c r="I87" i="18"/>
  <c r="F87" i="18"/>
  <c r="J80" i="18"/>
  <c r="K80" i="18"/>
  <c r="I80" i="18"/>
  <c r="F80" i="18"/>
  <c r="F74" i="18"/>
  <c r="J59" i="18"/>
  <c r="K59" i="18"/>
  <c r="I59" i="18"/>
  <c r="F59" i="18"/>
  <c r="J11" i="18"/>
  <c r="K11" i="18"/>
  <c r="J12" i="18"/>
  <c r="K12" i="18"/>
  <c r="J13" i="18"/>
  <c r="K13" i="18"/>
  <c r="J15" i="18"/>
  <c r="K15" i="18"/>
  <c r="J16" i="18"/>
  <c r="K16" i="18"/>
  <c r="J17" i="18"/>
  <c r="J19" i="18"/>
  <c r="K19" i="18"/>
  <c r="J20" i="18"/>
  <c r="K20" i="18"/>
  <c r="J21" i="18"/>
  <c r="K21" i="18"/>
  <c r="J22" i="18"/>
  <c r="K22" i="18"/>
  <c r="J33" i="18"/>
  <c r="K33" i="18"/>
  <c r="J34" i="18"/>
  <c r="K34" i="18"/>
  <c r="J35" i="18"/>
  <c r="K35" i="18"/>
  <c r="J39" i="18"/>
  <c r="J45" i="18"/>
  <c r="J51" i="18"/>
  <c r="K51" i="18"/>
  <c r="J52" i="18"/>
  <c r="K52" i="18"/>
  <c r="J53" i="18"/>
  <c r="K53" i="18"/>
  <c r="J54" i="18"/>
  <c r="K54" i="18"/>
  <c r="J56" i="18"/>
  <c r="K56" i="18"/>
  <c r="J57" i="18"/>
  <c r="K57" i="18"/>
  <c r="J61" i="18"/>
  <c r="K61" i="18"/>
  <c r="J62" i="18"/>
  <c r="K62" i="18"/>
  <c r="K63" i="18"/>
  <c r="J65" i="18"/>
  <c r="J68" i="18"/>
  <c r="K68" i="18"/>
  <c r="J69" i="18"/>
  <c r="K69" i="18"/>
  <c r="J71" i="18"/>
  <c r="K71" i="18"/>
  <c r="J74" i="18"/>
  <c r="K74" i="18"/>
  <c r="J75" i="18"/>
  <c r="K75" i="18"/>
  <c r="J76" i="18"/>
  <c r="K76" i="18"/>
  <c r="J77" i="18"/>
  <c r="K77" i="18"/>
  <c r="J78" i="18"/>
  <c r="K78" i="18"/>
  <c r="J81" i="18"/>
  <c r="K81" i="18"/>
  <c r="J85" i="18"/>
  <c r="K85" i="18"/>
  <c r="J86" i="18"/>
  <c r="K86" i="18"/>
  <c r="J91" i="18"/>
  <c r="K91" i="18"/>
  <c r="J92" i="18"/>
  <c r="K92" i="18"/>
  <c r="I63" i="18"/>
  <c r="F69" i="18"/>
  <c r="F63" i="18"/>
  <c r="I22" i="18"/>
  <c r="F22" i="18"/>
  <c r="D50" i="18"/>
  <c r="G50" i="18"/>
  <c r="H50" i="18"/>
  <c r="G32" i="18"/>
  <c r="G94" i="18" s="1"/>
  <c r="H10" i="18"/>
  <c r="H67" i="18"/>
  <c r="E50" i="18"/>
  <c r="E32" i="18"/>
  <c r="D32" i="18"/>
  <c r="I11" i="18"/>
  <c r="I12" i="18"/>
  <c r="I13" i="18"/>
  <c r="I15" i="18"/>
  <c r="I16" i="18"/>
  <c r="I17" i="18"/>
  <c r="I19" i="18"/>
  <c r="I20" i="18"/>
  <c r="I21" i="18"/>
  <c r="I33" i="18"/>
  <c r="I34" i="18"/>
  <c r="I35" i="18"/>
  <c r="I39" i="18"/>
  <c r="I45" i="18"/>
  <c r="I49" i="18"/>
  <c r="I51" i="18"/>
  <c r="I52" i="18"/>
  <c r="I53" i="18"/>
  <c r="I54" i="18"/>
  <c r="I56" i="18"/>
  <c r="I57" i="18"/>
  <c r="I61" i="18"/>
  <c r="I62" i="18"/>
  <c r="I65" i="18"/>
  <c r="I68" i="18"/>
  <c r="I74" i="18"/>
  <c r="I75" i="18"/>
  <c r="I76" i="18"/>
  <c r="I77" i="18"/>
  <c r="I78" i="18"/>
  <c r="I81" i="18"/>
  <c r="I85" i="18"/>
  <c r="I86" i="18"/>
  <c r="I91" i="18"/>
  <c r="I92" i="18"/>
  <c r="F11" i="18"/>
  <c r="F10" i="18" s="1"/>
  <c r="F12" i="18"/>
  <c r="F13" i="18"/>
  <c r="F15" i="18"/>
  <c r="F16" i="18"/>
  <c r="F17" i="18"/>
  <c r="F19" i="18"/>
  <c r="F20" i="18"/>
  <c r="F21" i="18"/>
  <c r="F33" i="18"/>
  <c r="F34" i="18"/>
  <c r="F35" i="18"/>
  <c r="F39" i="18"/>
  <c r="F45" i="18"/>
  <c r="F49" i="18"/>
  <c r="F51" i="18"/>
  <c r="F52" i="18"/>
  <c r="F53" i="18"/>
  <c r="F54" i="18"/>
  <c r="F56" i="18"/>
  <c r="F57" i="18"/>
  <c r="F61" i="18"/>
  <c r="F62" i="18"/>
  <c r="F65" i="18"/>
  <c r="F68" i="18"/>
  <c r="F71" i="18"/>
  <c r="F75" i="18"/>
  <c r="F76" i="18"/>
  <c r="F77" i="18"/>
  <c r="F78" i="18"/>
  <c r="F81" i="18"/>
  <c r="F85" i="18"/>
  <c r="F86" i="18"/>
  <c r="F91" i="18"/>
  <c r="F92" i="18"/>
  <c r="J49" i="18"/>
  <c r="G59" i="19"/>
  <c r="F59" i="19"/>
  <c r="K106" i="19" l="1"/>
  <c r="H104" i="19"/>
  <c r="K105" i="19"/>
  <c r="K103" i="19"/>
  <c r="I58" i="18"/>
  <c r="F58" i="18"/>
  <c r="D94" i="18"/>
  <c r="F14" i="18"/>
  <c r="I55" i="18"/>
  <c r="I14" i="18"/>
  <c r="F55" i="18"/>
  <c r="D9" i="19"/>
  <c r="G9" i="19"/>
  <c r="K24" i="19"/>
  <c r="J54" i="19"/>
  <c r="H99" i="19"/>
  <c r="H96" i="19" s="1"/>
  <c r="I36" i="18"/>
  <c r="D64" i="19"/>
  <c r="D58" i="19" s="1"/>
  <c r="F36" i="18"/>
  <c r="F79" i="18"/>
  <c r="E94" i="18"/>
  <c r="I67" i="18"/>
  <c r="I79" i="18"/>
  <c r="G112" i="19"/>
  <c r="J113" i="19"/>
  <c r="E78" i="19"/>
  <c r="K110" i="19"/>
  <c r="K114" i="19"/>
  <c r="I72" i="19"/>
  <c r="K89" i="19"/>
  <c r="F112" i="19"/>
  <c r="I113" i="19"/>
  <c r="K17" i="19"/>
  <c r="K86" i="19"/>
  <c r="F64" i="19"/>
  <c r="H64" i="19" s="1"/>
  <c r="F49" i="19"/>
  <c r="H49" i="19" s="1"/>
  <c r="L38" i="18"/>
  <c r="I90" i="18"/>
  <c r="E87" i="19"/>
  <c r="F18" i="19"/>
  <c r="H18" i="19" s="1"/>
  <c r="K100" i="19"/>
  <c r="J30" i="19"/>
  <c r="J87" i="19"/>
  <c r="H113" i="19"/>
  <c r="K109" i="19"/>
  <c r="H60" i="19"/>
  <c r="K62" i="19"/>
  <c r="K53" i="19"/>
  <c r="I44" i="19"/>
  <c r="L73" i="18"/>
  <c r="L24" i="18"/>
  <c r="L87" i="18"/>
  <c r="K20" i="19"/>
  <c r="K56" i="19"/>
  <c r="I65" i="19"/>
  <c r="L25" i="18"/>
  <c r="H72" i="19"/>
  <c r="C93" i="19"/>
  <c r="I94" i="19"/>
  <c r="E107" i="19"/>
  <c r="K50" i="18"/>
  <c r="H107" i="19"/>
  <c r="L64" i="18"/>
  <c r="L76" i="18"/>
  <c r="F90" i="18"/>
  <c r="K74" i="19"/>
  <c r="K85" i="19"/>
  <c r="K97" i="19"/>
  <c r="K81" i="19"/>
  <c r="K61" i="19"/>
  <c r="F93" i="19"/>
  <c r="I87" i="19"/>
  <c r="K75" i="19"/>
  <c r="K73" i="19"/>
  <c r="K71" i="19"/>
  <c r="C64" i="19"/>
  <c r="E64" i="19" s="1"/>
  <c r="E65" i="19"/>
  <c r="K65" i="19" s="1"/>
  <c r="K44" i="19"/>
  <c r="K32" i="19"/>
  <c r="I30" i="19"/>
  <c r="C25" i="19"/>
  <c r="E25" i="19" s="1"/>
  <c r="K31" i="19"/>
  <c r="K58" i="18"/>
  <c r="L35" i="18"/>
  <c r="L68" i="18"/>
  <c r="L56" i="18"/>
  <c r="L69" i="18"/>
  <c r="L46" i="18"/>
  <c r="L26" i="18"/>
  <c r="K32" i="18"/>
  <c r="L93" i="18"/>
  <c r="K79" i="18"/>
  <c r="L78" i="18"/>
  <c r="L63" i="18"/>
  <c r="L85" i="18"/>
  <c r="L59" i="18"/>
  <c r="L51" i="18"/>
  <c r="L22" i="18"/>
  <c r="J83" i="19"/>
  <c r="E72" i="19"/>
  <c r="L77" i="18"/>
  <c r="K29" i="19"/>
  <c r="I70" i="19"/>
  <c r="H87" i="19"/>
  <c r="K21" i="19"/>
  <c r="K79" i="19"/>
  <c r="I47" i="19"/>
  <c r="L92" i="18"/>
  <c r="J32" i="18"/>
  <c r="K36" i="19"/>
  <c r="K84" i="19"/>
  <c r="L82" i="18"/>
  <c r="K14" i="18"/>
  <c r="E113" i="19"/>
  <c r="L53" i="18"/>
  <c r="K98" i="19"/>
  <c r="L23" i="18"/>
  <c r="L84" i="18"/>
  <c r="L86" i="18"/>
  <c r="K67" i="19"/>
  <c r="K69" i="19"/>
  <c r="L83" i="18"/>
  <c r="K28" i="19"/>
  <c r="L40" i="18"/>
  <c r="F32" i="18"/>
  <c r="I22" i="19"/>
  <c r="I26" i="19"/>
  <c r="J79" i="18"/>
  <c r="K90" i="19"/>
  <c r="J104" i="19"/>
  <c r="K108" i="19"/>
  <c r="H94" i="19"/>
  <c r="K94" i="19" s="1"/>
  <c r="H78" i="19"/>
  <c r="I78" i="19"/>
  <c r="K47" i="19"/>
  <c r="K23" i="19"/>
  <c r="K46" i="19"/>
  <c r="K50" i="19"/>
  <c r="K51" i="19"/>
  <c r="K68" i="19"/>
  <c r="H22" i="19"/>
  <c r="K22" i="19" s="1"/>
  <c r="K41" i="19"/>
  <c r="K43" i="19"/>
  <c r="K55" i="19"/>
  <c r="K57" i="19"/>
  <c r="E60" i="19"/>
  <c r="K88" i="19"/>
  <c r="K12" i="19"/>
  <c r="K14" i="19"/>
  <c r="K15" i="19"/>
  <c r="K19" i="19"/>
  <c r="K37" i="19"/>
  <c r="K38" i="19"/>
  <c r="K82" i="19"/>
  <c r="F10" i="19"/>
  <c r="H10" i="19" s="1"/>
  <c r="K10" i="19" s="1"/>
  <c r="I77" i="19"/>
  <c r="E77" i="19"/>
  <c r="H59" i="19"/>
  <c r="I60" i="19"/>
  <c r="K48" i="19"/>
  <c r="K42" i="19"/>
  <c r="E11" i="19"/>
  <c r="K11" i="19" s="1"/>
  <c r="I11" i="19"/>
  <c r="K90" i="18"/>
  <c r="L91" i="18"/>
  <c r="K55" i="18"/>
  <c r="K67" i="18"/>
  <c r="L65" i="18"/>
  <c r="L62" i="18"/>
  <c r="L60" i="18"/>
  <c r="L61" i="18"/>
  <c r="L13" i="18"/>
  <c r="L70" i="18"/>
  <c r="L45" i="18"/>
  <c r="L41" i="18"/>
  <c r="H94" i="18"/>
  <c r="I10" i="18"/>
  <c r="K10" i="18"/>
  <c r="L81" i="18"/>
  <c r="F67" i="18"/>
  <c r="L71" i="18"/>
  <c r="J67" i="18"/>
  <c r="J58" i="18"/>
  <c r="L54" i="18"/>
  <c r="F50" i="18"/>
  <c r="J50" i="18"/>
  <c r="L49" i="18"/>
  <c r="L43" i="18"/>
  <c r="L39" i="18"/>
  <c r="J36" i="18"/>
  <c r="L37" i="18"/>
  <c r="K36" i="18"/>
  <c r="L34" i="18"/>
  <c r="L33" i="18"/>
  <c r="L20" i="18"/>
  <c r="L19" i="18"/>
  <c r="J14" i="18"/>
  <c r="L15" i="18"/>
  <c r="L12" i="18"/>
  <c r="L11" i="18"/>
  <c r="K54" i="19"/>
  <c r="J72" i="19"/>
  <c r="J78" i="19"/>
  <c r="I104" i="19"/>
  <c r="C49" i="19"/>
  <c r="E49" i="19" s="1"/>
  <c r="L75" i="18"/>
  <c r="L17" i="18"/>
  <c r="L80" i="18"/>
  <c r="J22" i="19"/>
  <c r="I28" i="19"/>
  <c r="K83" i="19"/>
  <c r="I96" i="19"/>
  <c r="K63" i="19"/>
  <c r="L18" i="18"/>
  <c r="L72" i="18"/>
  <c r="H30" i="19"/>
  <c r="K76" i="19"/>
  <c r="G93" i="19"/>
  <c r="J59" i="19"/>
  <c r="L88" i="18"/>
  <c r="F34" i="19"/>
  <c r="I32" i="18"/>
  <c r="L52" i="18"/>
  <c r="I52" i="19"/>
  <c r="C34" i="19"/>
  <c r="I39" i="19"/>
  <c r="C18" i="19"/>
  <c r="K52" i="19"/>
  <c r="L74" i="18"/>
  <c r="L16" i="18"/>
  <c r="K13" i="19"/>
  <c r="K40" i="19"/>
  <c r="K45" i="19"/>
  <c r="K95" i="19"/>
  <c r="D112" i="19"/>
  <c r="F25" i="19"/>
  <c r="H26" i="19"/>
  <c r="K26" i="19" s="1"/>
  <c r="L89" i="18"/>
  <c r="G77" i="19"/>
  <c r="J55" i="18"/>
  <c r="K35" i="19"/>
  <c r="K80" i="19"/>
  <c r="J107" i="19"/>
  <c r="E30" i="19"/>
  <c r="I107" i="19"/>
  <c r="I50" i="18"/>
  <c r="E104" i="19"/>
  <c r="J60" i="19"/>
  <c r="L57" i="18"/>
  <c r="K27" i="19"/>
  <c r="K66" i="19"/>
  <c r="J90" i="18"/>
  <c r="I19" i="19"/>
  <c r="L21" i="18"/>
  <c r="H70" i="19"/>
  <c r="K70" i="19" s="1"/>
  <c r="K39" i="19"/>
  <c r="I59" i="19"/>
  <c r="E59" i="19"/>
  <c r="E99" i="19"/>
  <c r="E96" i="19" s="1"/>
  <c r="J99" i="19"/>
  <c r="C112" i="19"/>
  <c r="D91" i="19" l="1"/>
  <c r="J9" i="19"/>
  <c r="K104" i="19"/>
  <c r="K49" i="19"/>
  <c r="H112" i="19"/>
  <c r="J64" i="19"/>
  <c r="G92" i="19"/>
  <c r="F92" i="19"/>
  <c r="K99" i="19"/>
  <c r="K78" i="19"/>
  <c r="I18" i="19"/>
  <c r="I94" i="18"/>
  <c r="F94" i="18"/>
  <c r="F58" i="19"/>
  <c r="K72" i="19"/>
  <c r="C58" i="19"/>
  <c r="E58" i="19" s="1"/>
  <c r="K113" i="19"/>
  <c r="J112" i="19"/>
  <c r="K87" i="19"/>
  <c r="I64" i="19"/>
  <c r="K60" i="19"/>
  <c r="K107" i="19"/>
  <c r="I93" i="19"/>
  <c r="I10" i="19"/>
  <c r="K64" i="19"/>
  <c r="K30" i="19"/>
  <c r="L90" i="18"/>
  <c r="L79" i="18"/>
  <c r="L32" i="18"/>
  <c r="H93" i="19"/>
  <c r="H92" i="19" s="1"/>
  <c r="K59" i="19"/>
  <c r="L10" i="18"/>
  <c r="L55" i="18"/>
  <c r="K94" i="18"/>
  <c r="L67" i="18"/>
  <c r="L58" i="18"/>
  <c r="L50" i="18"/>
  <c r="L36" i="18"/>
  <c r="L14" i="18"/>
  <c r="J94" i="18"/>
  <c r="J77" i="19"/>
  <c r="G58" i="19"/>
  <c r="G91" i="19" s="1"/>
  <c r="H77" i="19"/>
  <c r="K77" i="19" s="1"/>
  <c r="F33" i="19"/>
  <c r="H34" i="19"/>
  <c r="I34" i="19"/>
  <c r="I49" i="19"/>
  <c r="E18" i="19"/>
  <c r="K18" i="19" s="1"/>
  <c r="I25" i="19"/>
  <c r="H25" i="19"/>
  <c r="K25" i="19" s="1"/>
  <c r="C33" i="19"/>
  <c r="E33" i="19" s="1"/>
  <c r="E34" i="19"/>
  <c r="C92" i="19"/>
  <c r="E112" i="19"/>
  <c r="K112" i="19" s="1"/>
  <c r="I112" i="19"/>
  <c r="D93" i="19"/>
  <c r="J96" i="19"/>
  <c r="G117" i="19" l="1"/>
  <c r="I92" i="19"/>
  <c r="I58" i="19"/>
  <c r="J91" i="19"/>
  <c r="J58" i="19"/>
  <c r="H58" i="19"/>
  <c r="K58" i="19" s="1"/>
  <c r="L94" i="18"/>
  <c r="K34" i="19"/>
  <c r="H33" i="19"/>
  <c r="K33" i="19" s="1"/>
  <c r="I33" i="19"/>
  <c r="C9" i="19"/>
  <c r="F9" i="19"/>
  <c r="D92" i="19"/>
  <c r="D117" i="19" s="1"/>
  <c r="J93" i="19"/>
  <c r="E93" i="19"/>
  <c r="K96" i="19"/>
  <c r="H9" i="19" l="1"/>
  <c r="F91" i="19"/>
  <c r="I9" i="19"/>
  <c r="E9" i="19"/>
  <c r="C91" i="19"/>
  <c r="C117" i="19" s="1"/>
  <c r="E92" i="19"/>
  <c r="K93" i="19"/>
  <c r="J92" i="19"/>
  <c r="J117" i="19"/>
  <c r="K9" i="19" l="1"/>
  <c r="E91" i="19"/>
  <c r="E117" i="19" s="1"/>
  <c r="F117" i="19"/>
  <c r="H91" i="19"/>
  <c r="I91" i="19"/>
  <c r="K92" i="19"/>
  <c r="K91" i="19" l="1"/>
  <c r="I117" i="19"/>
  <c r="H117" i="19"/>
  <c r="K117" i="19" s="1"/>
</calcChain>
</file>

<file path=xl/sharedStrings.xml><?xml version="1.0" encoding="utf-8"?>
<sst xmlns="http://schemas.openxmlformats.org/spreadsheetml/2006/main" count="411" uniqueCount="333">
  <si>
    <t>(грн.)</t>
  </si>
  <si>
    <t>Разом</t>
  </si>
  <si>
    <t>фонд</t>
  </si>
  <si>
    <t>Податкові надходження</t>
  </si>
  <si>
    <t>Неподаткові надходження</t>
  </si>
  <si>
    <t xml:space="preserve">Інші неподаткові надходження </t>
  </si>
  <si>
    <t>Інші надходження</t>
  </si>
  <si>
    <t>Власні надходження бюджетних установ</t>
  </si>
  <si>
    <t>Разом доходів</t>
  </si>
  <si>
    <t>Податки на доходи,податки на прибуток, податки на збільшення 
ринкової вартості</t>
  </si>
  <si>
    <t>Адміністративні збори та платежі, доходи від некомерційної  господарської діяльності</t>
  </si>
  <si>
    <t>Соціальний захист та соціальне забезпечення</t>
  </si>
  <si>
    <t>Плата за надання адмінністративних послуг</t>
  </si>
  <si>
    <t>Надходження від орендної плати за користування цілісним майновим комплексом та іншим держмайном</t>
  </si>
  <si>
    <t>Відсоток виконання до затверджених показників</t>
  </si>
  <si>
    <t xml:space="preserve">Офіційні трансферти </t>
  </si>
  <si>
    <t>40000000</t>
  </si>
  <si>
    <t>Податок та збір на доходи фізичних осіб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</si>
  <si>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</si>
  <si>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Доходи від власності та підприємницької діяльності  </t>
  </si>
  <si>
    <t>Інші надходження  </t>
  </si>
  <si>
    <t>Доходи від операцій з капіталом </t>
  </si>
  <si>
    <t>Державне мито</t>
  </si>
  <si>
    <t xml:space="preserve">Державне мито, пов'язане з видачею та оформленням закордонних паспортів (посвідок) та паспортів громадян України  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</si>
  <si>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</si>
  <si>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1020</t>
  </si>
  <si>
    <t>1090</t>
  </si>
  <si>
    <t>Багатопрофільна стаціонарна медична допомога населенню</t>
  </si>
  <si>
    <t>0100</t>
  </si>
  <si>
    <t>1000</t>
  </si>
  <si>
    <t>2000</t>
  </si>
  <si>
    <t>2010</t>
  </si>
  <si>
    <t>3000</t>
  </si>
  <si>
    <t>3033</t>
  </si>
  <si>
    <t>4000</t>
  </si>
  <si>
    <t>5000</t>
  </si>
  <si>
    <t>5031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</si>
  <si>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</si>
  <si>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</si>
  <si>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8000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</si>
  <si>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</si>
  <si>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</si>
  <si>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</si>
  <si>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0150</t>
  </si>
  <si>
    <t>Інша діяльність у сфері державного управління</t>
  </si>
  <si>
    <t>Забезпечення діяльності інших закладів у сфері освіти</t>
  </si>
  <si>
    <t>Інші заходи у сфері соціального захисту і соціального забезпечення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</si>
  <si>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</si>
  <si>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</si>
  <si>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Інша діяльність</t>
  </si>
  <si>
    <t>Міжбюджетні трансферти</t>
  </si>
  <si>
    <t>Економічна діяльність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</si>
  <si>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</si>
  <si>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Житлово-комунальне господарство</t>
  </si>
  <si>
    <t>Державне управлiння</t>
  </si>
  <si>
    <t/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</si>
  <si>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</si>
  <si>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</si>
  <si>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</si>
  <si>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0133</t>
  </si>
  <si>
    <t>0180</t>
  </si>
  <si>
    <t>Освiта</t>
  </si>
  <si>
    <t>Надання дошкільної освіти</t>
  </si>
  <si>
    <t>0910</t>
  </si>
  <si>
    <t>1010</t>
  </si>
  <si>
    <t>0921</t>
  </si>
  <si>
    <t>0960</t>
  </si>
  <si>
    <t>0990</t>
  </si>
  <si>
    <t>Охорона здоров’я</t>
  </si>
  <si>
    <t>0731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</si>
  <si>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</si>
  <si>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</si>
  <si>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</si>
  <si>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0763</t>
  </si>
  <si>
    <t>Компенсаційні виплати на пільговий проїзд автомобільним транспортом окремим категоріям громадян</t>
  </si>
  <si>
    <t>1070</t>
  </si>
  <si>
    <t>1040</t>
  </si>
  <si>
    <t>3140</t>
  </si>
  <si>
    <t>3242</t>
  </si>
  <si>
    <t>Культура i мистецтво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</si>
  <si>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</si>
  <si>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</si>
  <si>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</si>
  <si>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</si>
  <si>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</si>
  <si>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0829</t>
  </si>
  <si>
    <t>4081</t>
  </si>
  <si>
    <t>4082</t>
  </si>
  <si>
    <t>Фiзична культура i спорт</t>
  </si>
  <si>
    <t>0810</t>
  </si>
  <si>
    <t>6000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</si>
  <si>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</si>
  <si>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</si>
  <si>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</si>
  <si>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</si>
  <si>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</si>
  <si>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Інша діяльність у сфері житлово-комунального господарства</t>
  </si>
  <si>
    <t>0640</t>
  </si>
  <si>
    <t>6090</t>
  </si>
  <si>
    <t>7000</t>
  </si>
  <si>
    <t>Здійснення  заходів із землеустрою</t>
  </si>
  <si>
    <t>0421</t>
  </si>
  <si>
    <t>7130</t>
  </si>
  <si>
    <t>0443</t>
  </si>
  <si>
    <t>0490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</si>
  <si>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</si>
  <si>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</si>
  <si>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</si>
  <si>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</si>
  <si>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</si>
  <si>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</si>
  <si>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</si>
  <si>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</si>
  <si>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</si>
  <si>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</si>
  <si>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</si>
  <si>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</si>
  <si>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Інші заходи, пов'язані з економічною діяльністю</t>
  </si>
  <si>
    <t>7693</t>
  </si>
  <si>
    <t>0320</t>
  </si>
  <si>
    <t>8130</t>
  </si>
  <si>
    <t>0512</t>
  </si>
  <si>
    <t>8312</t>
  </si>
  <si>
    <t>0830</t>
  </si>
  <si>
    <t>8410</t>
  </si>
  <si>
    <t>Інші субвенції з місцевого бюджету</t>
  </si>
  <si>
    <t>9770</t>
  </si>
  <si>
    <t>Код ФКВКБ</t>
  </si>
  <si>
    <t>9000</t>
  </si>
  <si>
    <t>Всього</t>
  </si>
  <si>
    <t>Найменування видатків місцевого бюджету</t>
  </si>
  <si>
    <t>Загальний</t>
  </si>
  <si>
    <t>Спеціальний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</si>
  <si>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</si>
  <si>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</si>
  <si>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</si>
  <si>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</si>
  <si>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</si>
  <si>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</si>
  <si>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</si>
  <si>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</si>
  <si>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</si>
  <si>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</si>
  <si>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</si>
  <si>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</si>
  <si>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</si>
  <si>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</si>
  <si>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</si>
  <si>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</si>
  <si>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</si>
  <si>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</si>
  <si>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Всього податок на нерухоме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</si>
  <si>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</si>
  <si>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</si>
  <si>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</si>
  <si>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</si>
  <si>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Всього плата за землю</t>
  </si>
  <si>
    <t>Транспортний податок з юридичних осіб</t>
  </si>
  <si>
    <t>Туристичний збір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</si>
  <si>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</si>
  <si>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</si>
  <si>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</si>
  <si>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</si>
  <si>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Всього єдиний податок (фіз. ос. та юр.ос.)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</si>
  <si>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</si>
  <si>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</si>
  <si>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</si>
  <si>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</si>
  <si>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</si>
  <si>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Адміністративні штрафи та інші санкції 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</si>
  <si>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</si>
  <si>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</si>
  <si>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</si>
  <si>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</si>
  <si>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</si>
  <si>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</si>
  <si>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</si>
  <si>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</si>
  <si>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</si>
  <si>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</si>
  <si>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</si>
  <si>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органів державного управління  </t>
  </si>
  <si>
    <t>Субвенція з державного бюджету місцевим бюджетам на формування інфраструктури об’єднаних територіальних громад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</si>
  <si>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</si>
  <si>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</si>
  <si>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Найменування доходів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</si>
  <si>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</si>
  <si>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</si>
  <si>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7220</t>
  </si>
  <si>
    <t>Газифікація населених пунктів</t>
  </si>
  <si>
    <t>0432</t>
  </si>
  <si>
    <t>0610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</si>
  <si>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</si>
  <si>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 xml:space="preserve">РАЗОМ ДОХОДІВ  </t>
  </si>
  <si>
    <t>Транспортний податок з фізичних осіб </t>
  </si>
  <si>
    <t xml:space="preserve"> Відсоток виконання до затверджених показників</t>
  </si>
  <si>
    <t>Забезпечення збору та вивезення сміття і відходів</t>
  </si>
  <si>
    <t>6014</t>
  </si>
  <si>
    <t>Заходи із запобігання та ліквідації надзвичайних ситуацій та наслідків стихійного лиха</t>
  </si>
  <si>
    <t>8110</t>
  </si>
  <si>
    <t>Обслуговування місцевого боргу</t>
  </si>
  <si>
    <t>0170</t>
  </si>
  <si>
    <t>8600</t>
  </si>
  <si>
    <t>Субвенції з місцевого бюджету державному бюджету на виконання програм соціально-економічного розвитку регіонів</t>
  </si>
  <si>
    <t>9800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</si>
  <si>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</si>
  <si>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Утримання та розвиток автомобільних доріг та дорожньої інфраструктури за рахунок субвенції з державного бюджету</t>
  </si>
  <si>
    <t>7462</t>
  </si>
  <si>
    <t>Інші дотації з місцевого бюджету</t>
  </si>
  <si>
    <t>Надання соціальних гарантій фізичним особам, які надають соціальні послуги громадянам похилого віку, особам з інвалідінстю, дітям з інвалідністю, хворим, які не здатні до самообслуговування і потребують сторонньої допомоги</t>
  </si>
  <si>
    <t>3160</t>
  </si>
  <si>
    <t>1021</t>
  </si>
  <si>
    <t>1024</t>
  </si>
  <si>
    <t>1031</t>
  </si>
  <si>
    <t>1141</t>
  </si>
  <si>
    <t>Надання спеціальної освіти мистецькими школами</t>
  </si>
  <si>
    <t>1080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</si>
  <si>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</si>
  <si>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</si>
  <si>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</si>
  <si>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1152</t>
  </si>
  <si>
    <t>Забезпечення діяльності центрів професійного розвитку педагогічних працівників</t>
  </si>
  <si>
    <t>1160</t>
  </si>
  <si>
    <t>Надання інших пільг окремим категоріям громадян відповідно до законодавства</t>
  </si>
  <si>
    <t>1030</t>
  </si>
  <si>
    <t>3031</t>
  </si>
  <si>
    <t>Надання пільг окремим категоріям громадян з оплати послуг зв"язку</t>
  </si>
  <si>
    <t>3032</t>
  </si>
  <si>
    <t>Компенсаційні виплати за пільговий проїзд окремих категорій громадян на залізничному транспорті</t>
  </si>
  <si>
    <t>3035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</si>
  <si>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</si>
  <si>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6071</t>
  </si>
  <si>
    <t>Будівництво інших об"єктів комунальної власності</t>
  </si>
  <si>
    <t>7330</t>
  </si>
  <si>
    <t>8220</t>
  </si>
  <si>
    <t>0380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</si>
  <si>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</si>
  <si>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</si>
  <si>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Податок на прибуток підприємств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</si>
  <si>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</si>
  <si>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</si>
  <si>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</si>
  <si>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корисних копалин місцевого значення</t>
  </si>
  <si>
    <t>3124</t>
  </si>
  <si>
    <t>7540</t>
  </si>
  <si>
    <t>8240</t>
  </si>
  <si>
    <t>6086</t>
  </si>
  <si>
    <t>Реалізація заходів, спрямованих на підвищення доступності широкосмугового доступу до Інтернету в сільській місцевості</t>
  </si>
  <si>
    <t>Заходи та роботи з територіальної оборони</t>
  </si>
  <si>
    <t>Інша діяльність щодо забезпечення житлом громадян</t>
  </si>
  <si>
    <t>0460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</si>
  <si>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</si>
  <si>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</si>
  <si>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8710</t>
  </si>
  <si>
    <t>Резервний фонд місцевого бюджету</t>
  </si>
  <si>
    <t>3210</t>
  </si>
  <si>
    <t>Організація та проведення громадських робіт</t>
  </si>
  <si>
    <t>1050</t>
  </si>
  <si>
    <t>6017</t>
  </si>
  <si>
    <t>Інша діяльність, пов’язана з експлуатацією об’єктів житлово- комунального господарства</t>
  </si>
  <si>
    <t>Дотації з державного бюджету місцевим бюджетам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</si>
  <si>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</si>
  <si>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</si>
  <si>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</si>
  <si>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Видатки на поховання учасників бойових дій та осіб з інвалідністю внаслідок війни</t>
  </si>
  <si>
    <t>3090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</si>
  <si>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</si>
  <si>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</si>
  <si>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</si>
  <si>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позашкільної освіти закладами позашкільної освіти, заходи із позашкільної освіти з дітьми</t>
  </si>
  <si>
    <t>Забезпечення діяльності місцевої та добровільної пожежної охорони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</si>
  <si>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</si>
  <si>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</si>
  <si>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</si>
  <si>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</si>
  <si>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Податок на доходи фізичних осіб у вигляді мінімального податкового зобов`язання, що підлягає сплаті фізичними особами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</si>
  <si>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агресії</t>
  </si>
  <si>
    <t>1200</t>
  </si>
  <si>
    <t>3133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</si>
  <si>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</si>
  <si>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</si>
  <si>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8230</t>
  </si>
  <si>
    <t>Інші заходи громадського порядку та безпеки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</si>
  <si>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</si>
  <si>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</si>
  <si>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</si>
  <si>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1403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</si>
  <si>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</si>
  <si>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</si>
  <si>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</si>
  <si>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ККД</t>
  </si>
  <si>
    <t xml:space="preserve">Код КПКВКМБ </t>
  </si>
  <si>
    <t xml:space="preserve">                                                            Наталія КОВАЛЬОВА</t>
  </si>
  <si>
    <t xml:space="preserve">Секретар міської ради   </t>
  </si>
  <si>
    <t>Додаток 1</t>
  </si>
  <si>
    <t>Додаток 2</t>
  </si>
  <si>
    <t>Доходи бюджету Тростянецької міської територіальної громади за І квартал 2025  рік</t>
  </si>
  <si>
    <t xml:space="preserve"> Затверджено з урахуванням змін на 2025 рік</t>
  </si>
  <si>
    <t>Фактично надійшло за І квартал 2025 року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</si>
  <si>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</si>
  <si>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</si>
  <si>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</si>
  <si>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Видатки бюджету Тростянецької міської  територіальної громади за  І квартал 2025 року</t>
  </si>
  <si>
    <t>Затверджено з урахуванням змін на  2025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</si>
  <si>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</si>
  <si>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1183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</si>
  <si>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</si>
  <si>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</si>
  <si>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</si>
  <si>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</si>
  <si>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1600</t>
  </si>
  <si>
    <t>Здійснення соціальної роботи та надання соціальних послуг центрами соціальних служб та центрами надання соціальних послуг особам/сім’ям, які належать до вразливих груп населення та/або перебувають у складних життєвих обставинах</t>
  </si>
  <si>
    <t>3121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</si>
  <si>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</si>
  <si>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Забезпечення молодіжними центрами соціального становлення та розвитку молоді та інші заходи у сфері молодіжної політики</t>
  </si>
  <si>
    <t>Розвиток здібностей у дітей та молоді з фізичної культури та спорту комунальними дитячо-юнацькими спортивними школами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</si>
  <si>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</si>
  <si>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</si>
  <si>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Будівництво-1 освітніх установ та закладів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</si>
  <si>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</si>
  <si>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</si>
  <si>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1700</t>
  </si>
  <si>
    <t>Будівництво-1 закладів охорони здоров'я</t>
  </si>
  <si>
    <t>2170</t>
  </si>
  <si>
    <t>6091</t>
  </si>
  <si>
    <t>Будівництво-1 об'єктів житлово-комунального господарства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</si>
  <si>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</si>
  <si>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</t>
  </si>
  <si>
    <t>Касові видатки за І квартал 2025 року</t>
  </si>
  <si>
    <t xml:space="preserve">Секретар міської ради                                                              </t>
  </si>
  <si>
    <t xml:space="preserve"> Наталія КОВАЛЬОВА</t>
  </si>
  <si>
    <t>до рішення 22 сесії 8 скликання (сьоме пленарне засідання)</t>
  </si>
  <si>
    <t>Тростянецької міської ради від 09 травня 2025 року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</si>
</sst>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_₴"/>
  </numFmts>
  <fonts count="41" x14ac:knownFonts="1"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sz val="16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3" fillId="0" borderId="0"/>
    <xf numFmtId="0" fontId="29" fillId="0" borderId="0"/>
    <xf numFmtId="0" fontId="30" fillId="0" borderId="0"/>
    <xf numFmtId="0" fontId="30" fillId="0" borderId="0"/>
    <xf numFmtId="0" fontId="12" fillId="0" borderId="0"/>
    <xf numFmtId="0" fontId="5" fillId="0" borderId="0"/>
    <xf numFmtId="0" fontId="30" fillId="0" borderId="0"/>
    <xf numFmtId="0" fontId="29" fillId="0" borderId="0"/>
    <xf numFmtId="0" fontId="4" fillId="0" borderId="0"/>
    <xf numFmtId="0" fontId="32" fillId="0" borderId="0"/>
    <xf numFmtId="0" fontId="3" fillId="0" borderId="0"/>
    <xf numFmtId="0" fontId="36" fillId="0" borderId="0"/>
    <xf numFmtId="0" fontId="2" fillId="0" borderId="0"/>
    <xf numFmtId="0" fontId="1" fillId="0" borderId="0"/>
    <xf numFmtId="0" fontId="39" fillId="0" borderId="0"/>
  </cellStyleXfs>
  <cellXfs count="190">
    <xf numFmtId="0" fontId="0" fillId="0" borderId="0" xfId="0"/>
    <xf numFmtId="0" fontId="6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wrapText="1"/>
    </xf>
    <xf numFmtId="0" fontId="15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10" fillId="2" borderId="0" xfId="0" applyFont="1" applyFill="1"/>
    <xf numFmtId="0" fontId="17" fillId="2" borderId="0" xfId="0" applyFont="1" applyFill="1"/>
    <xf numFmtId="0" fontId="5" fillId="2" borderId="0" xfId="0" applyFont="1" applyFill="1"/>
    <xf numFmtId="0" fontId="16" fillId="2" borderId="0" xfId="0" applyFont="1" applyFill="1"/>
    <xf numFmtId="0" fontId="10" fillId="2" borderId="0" xfId="0" applyFont="1" applyFill="1" applyAlignment="1"/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top"/>
    </xf>
    <xf numFmtId="0" fontId="19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vertical="top" wrapText="1"/>
    </xf>
    <xf numFmtId="0" fontId="19" fillId="2" borderId="2" xfId="0" applyFont="1" applyFill="1" applyBorder="1" applyAlignment="1">
      <alignment vertical="top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vertical="top"/>
    </xf>
    <xf numFmtId="0" fontId="20" fillId="2" borderId="2" xfId="0" applyFont="1" applyFill="1" applyBorder="1" applyAlignment="1">
      <alignment wrapText="1"/>
    </xf>
    <xf numFmtId="0" fontId="20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vertical="top"/>
    </xf>
    <xf numFmtId="49" fontId="19" fillId="2" borderId="2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top" wrapText="1"/>
    </xf>
    <xf numFmtId="49" fontId="21" fillId="2" borderId="2" xfId="0" applyNumberFormat="1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top" wrapText="1"/>
    </xf>
    <xf numFmtId="3" fontId="19" fillId="2" borderId="1" xfId="0" applyNumberFormat="1" applyFont="1" applyFill="1" applyBorder="1" applyAlignment="1"/>
    <xf numFmtId="3" fontId="19" fillId="2" borderId="2" xfId="0" applyNumberFormat="1" applyFont="1" applyFill="1" applyBorder="1"/>
    <xf numFmtId="3" fontId="19" fillId="2" borderId="2" xfId="0" applyNumberFormat="1" applyFont="1" applyFill="1" applyBorder="1" applyAlignment="1"/>
    <xf numFmtId="3" fontId="20" fillId="2" borderId="2" xfId="0" applyNumberFormat="1" applyFont="1" applyFill="1" applyBorder="1"/>
    <xf numFmtId="3" fontId="20" fillId="2" borderId="2" xfId="0" applyNumberFormat="1" applyFont="1" applyFill="1" applyBorder="1" applyAlignment="1"/>
    <xf numFmtId="3" fontId="22" fillId="2" borderId="2" xfId="0" applyNumberFormat="1" applyFont="1" applyFill="1" applyBorder="1" applyAlignment="1"/>
    <xf numFmtId="3" fontId="21" fillId="2" borderId="2" xfId="0" applyNumberFormat="1" applyFont="1" applyFill="1" applyBorder="1" applyAlignment="1"/>
    <xf numFmtId="0" fontId="19" fillId="2" borderId="2" xfId="0" applyFont="1" applyFill="1" applyBorder="1" applyAlignment="1">
      <alignment horizontal="center" vertical="top"/>
    </xf>
    <xf numFmtId="0" fontId="6" fillId="0" borderId="0" xfId="0" applyFont="1" applyFill="1" applyAlignment="1">
      <alignment vertical="center"/>
    </xf>
    <xf numFmtId="49" fontId="21" fillId="2" borderId="0" xfId="0" applyNumberFormat="1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left" vertical="top" wrapText="1"/>
    </xf>
    <xf numFmtId="3" fontId="21" fillId="2" borderId="0" xfId="0" applyNumberFormat="1" applyFont="1" applyFill="1" applyBorder="1" applyAlignment="1"/>
    <xf numFmtId="165" fontId="31" fillId="2" borderId="0" xfId="0" applyNumberFormat="1" applyFont="1" applyFill="1" applyBorder="1" applyAlignment="1"/>
    <xf numFmtId="49" fontId="24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8" fillId="2" borderId="0" xfId="0" applyFont="1" applyFill="1"/>
    <xf numFmtId="0" fontId="7" fillId="2" borderId="0" xfId="0" applyFont="1" applyFill="1" applyAlignment="1">
      <alignment wrapText="1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3" fontId="27" fillId="2" borderId="0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3" fontId="21" fillId="2" borderId="2" xfId="0" applyNumberFormat="1" applyFont="1" applyFill="1" applyBorder="1"/>
    <xf numFmtId="0" fontId="6" fillId="2" borderId="0" xfId="0" applyFont="1" applyFill="1"/>
    <xf numFmtId="1" fontId="33" fillId="2" borderId="0" xfId="0" applyNumberFormat="1" applyFont="1" applyFill="1" applyAlignment="1">
      <alignment horizontal="center" vertical="center"/>
    </xf>
    <xf numFmtId="1" fontId="33" fillId="2" borderId="0" xfId="0" applyNumberFormat="1" applyFont="1" applyFill="1" applyBorder="1" applyAlignment="1">
      <alignment horizontal="center" vertical="center"/>
    </xf>
    <xf numFmtId="1" fontId="24" fillId="2" borderId="0" xfId="0" applyNumberFormat="1" applyFont="1" applyFill="1" applyAlignment="1">
      <alignment horizontal="center" vertical="center"/>
    </xf>
    <xf numFmtId="1" fontId="24" fillId="2" borderId="0" xfId="0" applyNumberFormat="1" applyFont="1" applyFill="1" applyBorder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3" fontId="24" fillId="2" borderId="0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Fill="1"/>
    <xf numFmtId="49" fontId="24" fillId="2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3" fontId="24" fillId="2" borderId="2" xfId="0" applyNumberFormat="1" applyFont="1" applyFill="1" applyBorder="1" applyAlignment="1">
      <alignment horizontal="center" vertical="center"/>
    </xf>
    <xf numFmtId="1" fontId="24" fillId="3" borderId="0" xfId="0" applyNumberFormat="1" applyFont="1" applyFill="1" applyAlignment="1">
      <alignment horizontal="center" vertical="center"/>
    </xf>
    <xf numFmtId="0" fontId="34" fillId="3" borderId="0" xfId="0" applyFont="1" applyFill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right" vertical="center"/>
    </xf>
    <xf numFmtId="164" fontId="24" fillId="0" borderId="1" xfId="0" applyNumberFormat="1" applyFont="1" applyFill="1" applyBorder="1" applyAlignment="1">
      <alignment horizontal="right" vertical="center"/>
    </xf>
    <xf numFmtId="164" fontId="24" fillId="2" borderId="1" xfId="0" applyNumberFormat="1" applyFont="1" applyFill="1" applyBorder="1" applyAlignment="1">
      <alignment horizontal="right" vertical="center"/>
    </xf>
    <xf numFmtId="49" fontId="26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5" fillId="0" borderId="0" xfId="0" applyFont="1"/>
    <xf numFmtId="0" fontId="24" fillId="2" borderId="0" xfId="0" applyFont="1" applyFill="1" applyAlignment="1">
      <alignment horizontal="center" vertical="center"/>
    </xf>
    <xf numFmtId="0" fontId="26" fillId="0" borderId="20" xfId="0" applyFont="1" applyFill="1" applyBorder="1" applyAlignment="1">
      <alignment horizontal="left" vertical="center" wrapText="1"/>
    </xf>
    <xf numFmtId="49" fontId="26" fillId="2" borderId="13" xfId="0" applyNumberFormat="1" applyFont="1" applyFill="1" applyBorder="1" applyAlignment="1">
      <alignment horizontal="center" vertical="center"/>
    </xf>
    <xf numFmtId="49" fontId="26" fillId="2" borderId="13" xfId="0" applyNumberFormat="1" applyFont="1" applyFill="1" applyBorder="1" applyAlignment="1">
      <alignment horizontal="center" vertical="center" wrapText="1"/>
    </xf>
    <xf numFmtId="164" fontId="26" fillId="2" borderId="13" xfId="0" applyNumberFormat="1" applyFont="1" applyFill="1" applyBorder="1" applyAlignment="1">
      <alignment horizontal="center" vertical="center"/>
    </xf>
    <xf numFmtId="164" fontId="26" fillId="2" borderId="14" xfId="0" applyNumberFormat="1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vertical="center" wrapText="1"/>
    </xf>
    <xf numFmtId="164" fontId="24" fillId="2" borderId="23" xfId="0" applyNumberFormat="1" applyFont="1" applyFill="1" applyBorder="1" applyAlignment="1">
      <alignment horizontal="right" vertical="center"/>
    </xf>
    <xf numFmtId="164" fontId="24" fillId="0" borderId="23" xfId="0" applyNumberFormat="1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left" vertical="center" wrapText="1"/>
    </xf>
    <xf numFmtId="164" fontId="26" fillId="0" borderId="23" xfId="0" applyNumberFormat="1" applyFont="1" applyFill="1" applyBorder="1" applyAlignment="1">
      <alignment horizontal="center" vertical="center"/>
    </xf>
    <xf numFmtId="164" fontId="24" fillId="0" borderId="23" xfId="0" applyNumberFormat="1" applyFont="1" applyFill="1" applyBorder="1" applyAlignment="1">
      <alignment horizontal="right" vertical="center"/>
    </xf>
    <xf numFmtId="0" fontId="25" fillId="2" borderId="21" xfId="0" applyFont="1" applyFill="1" applyBorder="1" applyAlignment="1">
      <alignment horizontal="left" vertical="center" wrapText="1"/>
    </xf>
    <xf numFmtId="0" fontId="25" fillId="0" borderId="21" xfId="4" applyFont="1" applyBorder="1" applyAlignment="1">
      <alignment vertical="center" wrapText="1"/>
    </xf>
    <xf numFmtId="0" fontId="25" fillId="0" borderId="21" xfId="13" applyFont="1" applyBorder="1" applyAlignment="1">
      <alignment vertical="center" wrapText="1"/>
    </xf>
    <xf numFmtId="0" fontId="25" fillId="0" borderId="21" xfId="15" applyFont="1" applyBorder="1" applyAlignment="1">
      <alignment vertical="center" wrapText="1"/>
    </xf>
    <xf numFmtId="0" fontId="26" fillId="0" borderId="24" xfId="0" applyFont="1" applyFill="1" applyBorder="1" applyAlignment="1">
      <alignment horizontal="left" vertical="center" wrapText="1"/>
    </xf>
    <xf numFmtId="164" fontId="26" fillId="2" borderId="23" xfId="0" applyNumberFormat="1" applyFont="1" applyFill="1" applyBorder="1" applyAlignment="1">
      <alignment horizontal="center" vertical="center"/>
    </xf>
    <xf numFmtId="0" fontId="25" fillId="0" borderId="21" xfId="3" applyFont="1" applyBorder="1" applyAlignment="1">
      <alignment horizontal="left" vertical="center" wrapText="1"/>
    </xf>
    <xf numFmtId="0" fontId="25" fillId="0" borderId="21" xfId="4" applyFont="1" applyBorder="1" applyAlignment="1">
      <alignment horizontal="left" vertical="center" wrapText="1"/>
    </xf>
    <xf numFmtId="0" fontId="25" fillId="0" borderId="2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right" vertical="center"/>
    </xf>
    <xf numFmtId="164" fontId="24" fillId="0" borderId="25" xfId="0" applyNumberFormat="1" applyFont="1" applyFill="1" applyBorder="1" applyAlignment="1">
      <alignment horizontal="right" vertical="center"/>
    </xf>
    <xf numFmtId="164" fontId="24" fillId="0" borderId="26" xfId="0" applyNumberFormat="1" applyFont="1" applyFill="1" applyBorder="1" applyAlignment="1">
      <alignment horizontal="right" vertical="center"/>
    </xf>
    <xf numFmtId="0" fontId="37" fillId="2" borderId="0" xfId="0" applyFont="1" applyFill="1" applyAlignment="1"/>
    <xf numFmtId="0" fontId="28" fillId="0" borderId="0" xfId="0" applyFont="1" applyFill="1" applyAlignment="1">
      <alignment vertical="center"/>
    </xf>
    <xf numFmtId="0" fontId="5" fillId="2" borderId="2" xfId="0" applyFont="1" applyFill="1" applyBorder="1" applyAlignment="1">
      <alignment vertical="top" wrapText="1"/>
    </xf>
    <xf numFmtId="1" fontId="33" fillId="2" borderId="2" xfId="0" applyNumberFormat="1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/>
    </xf>
    <xf numFmtId="1" fontId="38" fillId="2" borderId="2" xfId="0" applyNumberFormat="1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/>
    </xf>
    <xf numFmtId="1" fontId="33" fillId="2" borderId="3" xfId="0" applyNumberFormat="1" applyFont="1" applyFill="1" applyBorder="1" applyAlignment="1">
      <alignment horizontal="center" vertical="center"/>
    </xf>
    <xf numFmtId="0" fontId="33" fillId="2" borderId="3" xfId="0" applyFont="1" applyFill="1" applyBorder="1" applyAlignment="1">
      <alignment horizontal="center" vertical="center"/>
    </xf>
    <xf numFmtId="1" fontId="38" fillId="2" borderId="3" xfId="0" applyNumberFormat="1" applyFont="1" applyFill="1" applyBorder="1" applyAlignment="1">
      <alignment horizontal="center" vertical="center"/>
    </xf>
    <xf numFmtId="0" fontId="38" fillId="2" borderId="3" xfId="0" applyFont="1" applyFill="1" applyBorder="1" applyAlignment="1">
      <alignment horizontal="center"/>
    </xf>
    <xf numFmtId="0" fontId="25" fillId="0" borderId="24" xfId="15" applyFont="1" applyBorder="1" applyAlignment="1">
      <alignment vertical="center" wrapText="1"/>
    </xf>
    <xf numFmtId="166" fontId="24" fillId="2" borderId="2" xfId="15" applyNumberFormat="1" applyFont="1" applyFill="1" applyBorder="1" applyAlignment="1">
      <alignment horizontal="right" vertical="center"/>
    </xf>
    <xf numFmtId="166" fontId="24" fillId="2" borderId="2" xfId="0" applyNumberFormat="1" applyFont="1" applyFill="1" applyBorder="1" applyAlignment="1" applyProtection="1">
      <alignment horizontal="right" vertical="center"/>
    </xf>
    <xf numFmtId="166" fontId="24" fillId="2" borderId="2" xfId="0" applyNumberFormat="1" applyFont="1" applyFill="1" applyBorder="1" applyAlignment="1">
      <alignment horizontal="right" vertical="center"/>
    </xf>
    <xf numFmtId="166" fontId="24" fillId="2" borderId="2" xfId="4" applyNumberFormat="1" applyFont="1" applyFill="1" applyBorder="1" applyAlignment="1">
      <alignment horizontal="right" vertical="center"/>
    </xf>
    <xf numFmtId="166" fontId="24" fillId="2" borderId="2" xfId="0" applyNumberFormat="1" applyFont="1" applyFill="1" applyBorder="1" applyAlignment="1" applyProtection="1">
      <alignment horizontal="center" vertical="center"/>
    </xf>
    <xf numFmtId="166" fontId="24" fillId="2" borderId="2" xfId="0" applyNumberFormat="1" applyFont="1" applyFill="1" applyBorder="1" applyAlignment="1">
      <alignment horizontal="center" vertical="center"/>
    </xf>
    <xf numFmtId="166" fontId="24" fillId="2" borderId="2" xfId="13" applyNumberFormat="1" applyFont="1" applyFill="1" applyBorder="1" applyAlignment="1">
      <alignment horizontal="right" vertical="center"/>
    </xf>
    <xf numFmtId="166" fontId="24" fillId="2" borderId="2" xfId="3" applyNumberFormat="1" applyFont="1" applyFill="1" applyBorder="1" applyAlignment="1">
      <alignment horizontal="right" vertical="center"/>
    </xf>
    <xf numFmtId="166" fontId="24" fillId="2" borderId="1" xfId="0" applyNumberFormat="1" applyFont="1" applyFill="1" applyBorder="1" applyAlignment="1">
      <alignment horizontal="right" vertical="center"/>
    </xf>
    <xf numFmtId="166" fontId="24" fillId="2" borderId="1" xfId="4" applyNumberFormat="1" applyFont="1" applyFill="1" applyBorder="1" applyAlignment="1">
      <alignment horizontal="right" vertical="center"/>
    </xf>
    <xf numFmtId="166" fontId="24" fillId="2" borderId="2" xfId="4" applyNumberFormat="1" applyFont="1" applyFill="1" applyBorder="1" applyAlignment="1">
      <alignment horizontal="center" vertical="center"/>
    </xf>
    <xf numFmtId="166" fontId="24" fillId="2" borderId="2" xfId="3" applyNumberFormat="1" applyFont="1" applyFill="1" applyBorder="1" applyAlignment="1">
      <alignment horizontal="center" vertical="center"/>
    </xf>
    <xf numFmtId="166" fontId="24" fillId="3" borderId="2" xfId="0" applyNumberFormat="1" applyFont="1" applyFill="1" applyBorder="1" applyAlignment="1" applyProtection="1">
      <alignment horizontal="right" vertical="center"/>
    </xf>
    <xf numFmtId="166" fontId="24" fillId="2" borderId="3" xfId="0" applyNumberFormat="1" applyFont="1" applyFill="1" applyBorder="1" applyAlignment="1">
      <alignment horizontal="right" vertical="center"/>
    </xf>
    <xf numFmtId="166" fontId="24" fillId="2" borderId="13" xfId="0" applyNumberFormat="1" applyFont="1" applyFill="1" applyBorder="1" applyAlignment="1" applyProtection="1">
      <alignment horizontal="center" vertical="center"/>
    </xf>
    <xf numFmtId="3" fontId="24" fillId="2" borderId="13" xfId="0" applyNumberFormat="1" applyFont="1" applyFill="1" applyBorder="1" applyAlignment="1" applyProtection="1">
      <alignment horizontal="center" vertical="center"/>
    </xf>
    <xf numFmtId="166" fontId="40" fillId="2" borderId="2" xfId="0" applyNumberFormat="1" applyFont="1" applyFill="1" applyBorder="1" applyAlignment="1" applyProtection="1">
      <alignment horizontal="center" vertical="center"/>
    </xf>
    <xf numFmtId="166" fontId="24" fillId="2" borderId="1" xfId="0" applyNumberFormat="1" applyFont="1" applyFill="1" applyBorder="1" applyAlignment="1" applyProtection="1">
      <alignment horizontal="center" vertical="center"/>
    </xf>
    <xf numFmtId="3" fontId="24" fillId="2" borderId="1" xfId="0" applyNumberFormat="1" applyFont="1" applyFill="1" applyBorder="1" applyAlignment="1" applyProtection="1">
      <alignment horizontal="center" vertical="center"/>
    </xf>
    <xf numFmtId="3" fontId="24" fillId="2" borderId="2" xfId="0" applyNumberFormat="1" applyFont="1" applyFill="1" applyBorder="1" applyAlignment="1" applyProtection="1">
      <alignment horizontal="center" vertical="center"/>
    </xf>
    <xf numFmtId="1" fontId="24" fillId="2" borderId="2" xfId="0" applyNumberFormat="1" applyFont="1" applyFill="1" applyBorder="1" applyAlignment="1" applyProtection="1">
      <alignment horizontal="center" vertical="center"/>
    </xf>
    <xf numFmtId="165" fontId="19" fillId="2" borderId="1" xfId="0" applyNumberFormat="1" applyFont="1" applyFill="1" applyBorder="1" applyAlignment="1"/>
    <xf numFmtId="165" fontId="20" fillId="2" borderId="1" xfId="0" applyNumberFormat="1" applyFont="1" applyFill="1" applyBorder="1" applyAlignment="1"/>
    <xf numFmtId="3" fontId="19" fillId="2" borderId="2" xfId="0" applyNumberFormat="1" applyFont="1" applyFill="1" applyBorder="1" applyAlignment="1">
      <alignment horizontal="right"/>
    </xf>
    <xf numFmtId="3" fontId="22" fillId="2" borderId="2" xfId="0" applyNumberFormat="1" applyFont="1" applyFill="1" applyBorder="1" applyAlignment="1">
      <alignment horizontal="right"/>
    </xf>
    <xf numFmtId="3" fontId="20" fillId="2" borderId="2" xfId="0" applyNumberFormat="1" applyFont="1" applyFill="1" applyBorder="1" applyAlignment="1">
      <alignment horizontal="right"/>
    </xf>
    <xf numFmtId="0" fontId="20" fillId="0" borderId="2" xfId="7" applyFont="1" applyBorder="1" applyAlignment="1">
      <alignment horizontal="center"/>
    </xf>
    <xf numFmtId="0" fontId="20" fillId="0" borderId="2" xfId="7" applyFont="1" applyBorder="1" applyAlignment="1">
      <alignment wrapText="1"/>
    </xf>
    <xf numFmtId="0" fontId="5" fillId="0" borderId="2" xfId="6" applyFont="1" applyBorder="1" applyAlignment="1">
      <alignment wrapText="1"/>
    </xf>
    <xf numFmtId="0" fontId="20" fillId="2" borderId="2" xfId="0" applyFont="1" applyFill="1" applyBorder="1" applyAlignment="1">
      <alignment horizontal="left" vertical="top" wrapText="1"/>
    </xf>
    <xf numFmtId="0" fontId="20" fillId="0" borderId="2" xfId="7" applyFont="1" applyBorder="1" applyAlignment="1">
      <alignment horizontal="center" vertical="center"/>
    </xf>
    <xf numFmtId="0" fontId="20" fillId="0" borderId="2" xfId="7" applyFont="1" applyBorder="1"/>
    <xf numFmtId="0" fontId="19" fillId="2" borderId="2" xfId="0" applyFont="1" applyFill="1" applyBorder="1" applyAlignment="1">
      <alignment horizontal="left" vertical="top" wrapText="1"/>
    </xf>
    <xf numFmtId="0" fontId="20" fillId="0" borderId="4" xfId="7" applyFont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25" fillId="2" borderId="13" xfId="0" applyFont="1" applyFill="1" applyBorder="1" applyAlignment="1">
      <alignment horizontal="center" wrapText="1"/>
    </xf>
    <xf numFmtId="0" fontId="25" fillId="2" borderId="14" xfId="0" applyFont="1" applyFill="1" applyBorder="1" applyAlignment="1">
      <alignment horizont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38" fillId="2" borderId="18" xfId="0" applyFont="1" applyFill="1" applyBorder="1" applyAlignment="1">
      <alignment horizontal="center"/>
    </xf>
    <xf numFmtId="0" fontId="38" fillId="2" borderId="19" xfId="0" applyFont="1" applyFill="1" applyBorder="1" applyAlignment="1">
      <alignment horizontal="center"/>
    </xf>
    <xf numFmtId="0" fontId="35" fillId="2" borderId="0" xfId="0" applyFont="1" applyFill="1" applyAlignment="1">
      <alignment horizontal="center"/>
    </xf>
    <xf numFmtId="0" fontId="38" fillId="2" borderId="2" xfId="0" applyFont="1" applyFill="1" applyBorder="1" applyAlignment="1">
      <alignment horizontal="center"/>
    </xf>
    <xf numFmtId="0" fontId="38" fillId="2" borderId="3" xfId="0" applyFont="1" applyFill="1" applyBorder="1" applyAlignment="1">
      <alignment horizontal="center"/>
    </xf>
    <xf numFmtId="0" fontId="25" fillId="2" borderId="1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</cellXfs>
  <cellStyles count="19">
    <cellStyle name="Normal_Доходи" xfId="1"/>
    <cellStyle name="Гиперссылка 2" xfId="2"/>
    <cellStyle name="Звичайний 2" xfId="3"/>
    <cellStyle name="Звичайний 2 2" xfId="4"/>
    <cellStyle name="Звичайний 2 3" xfId="13"/>
    <cellStyle name="Звичайний 2 4" xfId="15"/>
    <cellStyle name="Звичайний 2 5" xfId="18"/>
    <cellStyle name="Звичайний 3" xfId="5"/>
    <cellStyle name="Звичайний 4" xfId="6"/>
    <cellStyle name="Звичайний 5" xfId="12"/>
    <cellStyle name="Звичайний 6" xfId="14"/>
    <cellStyle name="Звичайний 7" xfId="16"/>
    <cellStyle name="Звичайний 8" xfId="17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</cellStyles>
  <dxfs count="4">
    <dxf>
      <font>
        <color theme="0"/>
      </font>
    </dxf>
    <dxf>
      <font>
        <color theme="0"/>
      </font>
    </dxf>
    <dxf>
      <font>
        <color indexed="20"/>
      </font>
      <fill>
        <patternFill>
          <bgColor indexed="45"/>
        </patternFill>
      </fill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view="pageBreakPreview" zoomScaleNormal="115" zoomScaleSheetLayoutView="100" workbookViewId="0">
      <pane xSplit="2" ySplit="8" topLeftCell="C107" activePane="bottomRight" state="frozen"/>
      <selection pane="topRight" activeCell="C1" sqref="C1"/>
      <selection pane="bottomLeft" activeCell="A9" sqref="A9"/>
      <selection pane="bottomRight" activeCell="O111" sqref="O111"/>
    </sheetView>
  </sheetViews>
  <sheetFormatPr defaultColWidth="9.33203125" defaultRowHeight="12" x14ac:dyDescent="0.2"/>
  <cols>
    <col min="1" max="1" width="16.6640625" style="38" customWidth="1"/>
    <col min="2" max="2" width="56" style="1" customWidth="1"/>
    <col min="3" max="3" width="18.5" style="57" customWidth="1"/>
    <col min="4" max="4" width="16" style="1" customWidth="1"/>
    <col min="5" max="5" width="15.83203125" style="1" customWidth="1"/>
    <col min="6" max="6" width="15.83203125" style="57" customWidth="1"/>
    <col min="7" max="7" width="15.1640625" style="1" customWidth="1"/>
    <col min="8" max="8" width="15.5" style="1" customWidth="1"/>
    <col min="9" max="9" width="13.5" style="1" customWidth="1"/>
    <col min="10" max="10" width="12.1640625" style="1" customWidth="1"/>
    <col min="11" max="11" width="14.5" style="1" customWidth="1"/>
    <col min="12" max="16384" width="9.33203125" style="1"/>
  </cols>
  <sheetData>
    <row r="1" spans="1:11" x14ac:dyDescent="0.2">
      <c r="I1" s="159" t="s">
        <v>294</v>
      </c>
      <c r="J1" s="159"/>
      <c r="K1" s="159"/>
    </row>
    <row r="2" spans="1:11" ht="12.75" customHeight="1" x14ac:dyDescent="0.2">
      <c r="H2" s="159" t="s">
        <v>331</v>
      </c>
      <c r="I2" s="159"/>
      <c r="J2" s="159"/>
      <c r="K2" s="159"/>
    </row>
    <row r="3" spans="1:11" ht="12.75" customHeight="1" x14ac:dyDescent="0.2">
      <c r="G3" s="159" t="s">
        <v>332</v>
      </c>
      <c r="H3" s="159"/>
      <c r="I3" s="159"/>
      <c r="J3" s="159"/>
      <c r="K3" s="159"/>
    </row>
    <row r="4" spans="1:11" ht="22.5" customHeight="1" x14ac:dyDescent="0.3">
      <c r="A4" s="160" t="s">
        <v>296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</row>
    <row r="5" spans="1:11" ht="12.75" thickBot="1" x14ac:dyDescent="0.25">
      <c r="J5" s="1" t="s">
        <v>0</v>
      </c>
    </row>
    <row r="6" spans="1:11" s="7" customFormat="1" ht="30.6" customHeight="1" thickBot="1" x14ac:dyDescent="0.25">
      <c r="A6" s="164" t="s">
        <v>290</v>
      </c>
      <c r="B6" s="164" t="s">
        <v>185</v>
      </c>
      <c r="C6" s="162" t="s">
        <v>297</v>
      </c>
      <c r="D6" s="162"/>
      <c r="E6" s="163"/>
      <c r="F6" s="161" t="s">
        <v>298</v>
      </c>
      <c r="G6" s="162"/>
      <c r="H6" s="163"/>
      <c r="I6" s="161" t="s">
        <v>195</v>
      </c>
      <c r="J6" s="162"/>
      <c r="K6" s="163"/>
    </row>
    <row r="7" spans="1:11" s="7" customFormat="1" ht="12" customHeight="1" x14ac:dyDescent="0.2">
      <c r="A7" s="165"/>
      <c r="B7" s="165"/>
      <c r="C7" s="167" t="s">
        <v>133</v>
      </c>
      <c r="D7" s="169" t="s">
        <v>134</v>
      </c>
      <c r="E7" s="169" t="s">
        <v>1</v>
      </c>
      <c r="F7" s="171" t="s">
        <v>133</v>
      </c>
      <c r="G7" s="169" t="s">
        <v>134</v>
      </c>
      <c r="H7" s="169" t="s">
        <v>1</v>
      </c>
      <c r="I7" s="171" t="s">
        <v>133</v>
      </c>
      <c r="J7" s="169" t="s">
        <v>134</v>
      </c>
      <c r="K7" s="169" t="s">
        <v>1</v>
      </c>
    </row>
    <row r="8" spans="1:11" s="7" customFormat="1" ht="18" customHeight="1" thickBot="1" x14ac:dyDescent="0.25">
      <c r="A8" s="166"/>
      <c r="B8" s="166"/>
      <c r="C8" s="168"/>
      <c r="D8" s="170"/>
      <c r="E8" s="170"/>
      <c r="F8" s="172"/>
      <c r="G8" s="170"/>
      <c r="H8" s="170"/>
      <c r="I8" s="170"/>
      <c r="J8" s="170"/>
      <c r="K8" s="170"/>
    </row>
    <row r="9" spans="1:11" s="8" customFormat="1" ht="15" x14ac:dyDescent="0.25">
      <c r="A9" s="14">
        <v>10000000</v>
      </c>
      <c r="B9" s="15" t="s">
        <v>3</v>
      </c>
      <c r="C9" s="30">
        <f>C10+C18+C25+C33</f>
        <v>249473810</v>
      </c>
      <c r="D9" s="30">
        <f>D54</f>
        <v>89500</v>
      </c>
      <c r="E9" s="30">
        <f t="shared" ref="E9:E21" si="0">C9+D9</f>
        <v>249563310</v>
      </c>
      <c r="F9" s="30">
        <f>F10+F18+F25+F33</f>
        <v>57585185</v>
      </c>
      <c r="G9" s="30">
        <f>G54</f>
        <v>60371.61</v>
      </c>
      <c r="H9" s="30">
        <f t="shared" ref="H9:H78" si="1">F9+G9</f>
        <v>57645556.609999999</v>
      </c>
      <c r="I9" s="142">
        <f t="shared" ref="I9:K44" si="2">F9/C9*100</f>
        <v>23.082657454103099</v>
      </c>
      <c r="J9" s="142">
        <f t="shared" si="2"/>
        <v>67.454312849162008</v>
      </c>
      <c r="K9" s="142">
        <f t="shared" si="2"/>
        <v>23.098570302661876</v>
      </c>
    </row>
    <row r="10" spans="1:11" s="12" customFormat="1" ht="48.75" customHeight="1" x14ac:dyDescent="0.25">
      <c r="A10" s="16">
        <v>11000000</v>
      </c>
      <c r="B10" s="17" t="s">
        <v>9</v>
      </c>
      <c r="C10" s="32">
        <f>C11+C17</f>
        <v>153762037</v>
      </c>
      <c r="D10" s="32"/>
      <c r="E10" s="32">
        <f t="shared" si="0"/>
        <v>153762037</v>
      </c>
      <c r="F10" s="32">
        <f>F11+F17</f>
        <v>33117266</v>
      </c>
      <c r="G10" s="32"/>
      <c r="H10" s="30">
        <f t="shared" si="1"/>
        <v>33117266</v>
      </c>
      <c r="I10" s="142">
        <f t="shared" si="2"/>
        <v>21.537999005567286</v>
      </c>
      <c r="J10" s="142" t="e">
        <f t="shared" si="2"/>
        <v>#DIV/0!</v>
      </c>
      <c r="K10" s="142">
        <f t="shared" si="2"/>
        <v>21.537999005567286</v>
      </c>
    </row>
    <row r="11" spans="1:11" s="10" customFormat="1" ht="18" customHeight="1" x14ac:dyDescent="0.25">
      <c r="A11" s="16">
        <v>11010000</v>
      </c>
      <c r="B11" s="18" t="s">
        <v>17</v>
      </c>
      <c r="C11" s="32">
        <f>C12+C13+C14+C15+C16</f>
        <v>152969387</v>
      </c>
      <c r="D11" s="32"/>
      <c r="E11" s="32">
        <f t="shared" si="0"/>
        <v>152969387</v>
      </c>
      <c r="F11" s="32">
        <f>F12+F13+F14+F15+F16</f>
        <v>32321440</v>
      </c>
      <c r="G11" s="32"/>
      <c r="H11" s="30">
        <f t="shared" si="1"/>
        <v>32321440</v>
      </c>
      <c r="I11" s="142">
        <f t="shared" si="2"/>
        <v>21.129351848680678</v>
      </c>
      <c r="J11" s="142" t="e">
        <f t="shared" si="2"/>
        <v>#DIV/0!</v>
      </c>
      <c r="K11" s="142">
        <f t="shared" si="2"/>
        <v>21.129351848680678</v>
      </c>
    </row>
    <row r="12" spans="1:11" s="8" customFormat="1" ht="45" x14ac:dyDescent="0.25">
      <c r="A12" s="19">
        <v>11010100</v>
      </c>
      <c r="B12" s="22" t="s">
        <v>135</v>
      </c>
      <c r="C12" s="33">
        <v>137878137</v>
      </c>
      <c r="D12" s="34"/>
      <c r="E12" s="34">
        <f t="shared" si="0"/>
        <v>137878137</v>
      </c>
      <c r="F12" s="34">
        <v>31644826</v>
      </c>
      <c r="G12" s="34"/>
      <c r="H12" s="30">
        <f t="shared" si="1"/>
        <v>31644826</v>
      </c>
      <c r="I12" s="143">
        <f t="shared" si="2"/>
        <v>22.951300828789119</v>
      </c>
      <c r="J12" s="143" t="e">
        <f t="shared" si="2"/>
        <v>#DIV/0!</v>
      </c>
      <c r="K12" s="142">
        <f t="shared" si="2"/>
        <v>22.951300828789119</v>
      </c>
    </row>
    <row r="13" spans="1:11" s="8" customFormat="1" ht="64.150000000000006" hidden="1" customHeight="1" x14ac:dyDescent="0.25">
      <c r="A13" s="19">
        <v>11010200</v>
      </c>
      <c r="B13" s="22" t="s">
        <v>136</v>
      </c>
      <c r="C13" s="33"/>
      <c r="D13" s="34"/>
      <c r="E13" s="34">
        <f t="shared" si="0"/>
        <v>0</v>
      </c>
      <c r="F13" s="34"/>
      <c r="G13" s="34"/>
      <c r="H13" s="30">
        <f t="shared" si="1"/>
        <v>0</v>
      </c>
      <c r="I13" s="143" t="e">
        <f t="shared" si="2"/>
        <v>#DIV/0!</v>
      </c>
      <c r="J13" s="143" t="e">
        <f t="shared" si="2"/>
        <v>#DIV/0!</v>
      </c>
      <c r="K13" s="142" t="e">
        <f t="shared" si="2"/>
        <v>#DIV/0!</v>
      </c>
    </row>
    <row r="14" spans="1:11" s="8" customFormat="1" ht="46.15" customHeight="1" x14ac:dyDescent="0.25">
      <c r="A14" s="19">
        <v>11010400</v>
      </c>
      <c r="B14" s="22" t="s">
        <v>137</v>
      </c>
      <c r="C14" s="33">
        <v>13800000</v>
      </c>
      <c r="D14" s="34"/>
      <c r="E14" s="34">
        <f t="shared" si="0"/>
        <v>13800000</v>
      </c>
      <c r="F14" s="34">
        <v>434253</v>
      </c>
      <c r="G14" s="34"/>
      <c r="H14" s="30">
        <f t="shared" si="1"/>
        <v>434253</v>
      </c>
      <c r="I14" s="143">
        <f t="shared" si="2"/>
        <v>3.1467608695652176</v>
      </c>
      <c r="J14" s="143" t="e">
        <f t="shared" si="2"/>
        <v>#DIV/0!</v>
      </c>
      <c r="K14" s="142">
        <f t="shared" si="2"/>
        <v>3.1467608695652176</v>
      </c>
    </row>
    <row r="15" spans="1:11" s="8" customFormat="1" ht="45" x14ac:dyDescent="0.25">
      <c r="A15" s="19">
        <v>11010500</v>
      </c>
      <c r="B15" s="22" t="s">
        <v>138</v>
      </c>
      <c r="C15" s="33">
        <v>806250</v>
      </c>
      <c r="D15" s="34"/>
      <c r="E15" s="34">
        <f t="shared" si="0"/>
        <v>806250</v>
      </c>
      <c r="F15" s="34">
        <v>206734</v>
      </c>
      <c r="G15" s="34"/>
      <c r="H15" s="30">
        <f t="shared" si="1"/>
        <v>206734</v>
      </c>
      <c r="I15" s="143">
        <f t="shared" si="2"/>
        <v>25.641426356589147</v>
      </c>
      <c r="J15" s="143" t="e">
        <f t="shared" si="2"/>
        <v>#DIV/0!</v>
      </c>
      <c r="K15" s="142">
        <f t="shared" si="2"/>
        <v>25.641426356589147</v>
      </c>
    </row>
    <row r="16" spans="1:11" s="8" customFormat="1" ht="45" x14ac:dyDescent="0.25">
      <c r="A16" s="19">
        <v>11011300</v>
      </c>
      <c r="B16" s="22" t="s">
        <v>275</v>
      </c>
      <c r="C16" s="33">
        <v>485000</v>
      </c>
      <c r="D16" s="34"/>
      <c r="E16" s="34">
        <f t="shared" si="0"/>
        <v>485000</v>
      </c>
      <c r="F16" s="34">
        <v>35627</v>
      </c>
      <c r="G16" s="34"/>
      <c r="H16" s="30">
        <f t="shared" si="1"/>
        <v>35627</v>
      </c>
      <c r="I16" s="143">
        <f t="shared" ref="I16" si="3">F16/C16*100</f>
        <v>7.3457731958762889</v>
      </c>
      <c r="J16" s="143" t="e">
        <f t="shared" ref="J16" si="4">G16/D16*100</f>
        <v>#DIV/0!</v>
      </c>
      <c r="K16" s="142">
        <f t="shared" ref="K16" si="5">H16/E16*100</f>
        <v>7.3457731958762889</v>
      </c>
    </row>
    <row r="17" spans="1:11" s="10" customFormat="1" ht="16.899999999999999" customHeight="1" x14ac:dyDescent="0.25">
      <c r="A17" s="16">
        <v>11020000</v>
      </c>
      <c r="B17" s="18" t="s">
        <v>238</v>
      </c>
      <c r="C17" s="31">
        <v>792650</v>
      </c>
      <c r="D17" s="32"/>
      <c r="E17" s="32">
        <f t="shared" si="0"/>
        <v>792650</v>
      </c>
      <c r="F17" s="32">
        <v>795826</v>
      </c>
      <c r="G17" s="32"/>
      <c r="H17" s="30">
        <f t="shared" si="1"/>
        <v>795826</v>
      </c>
      <c r="I17" s="142">
        <f t="shared" si="2"/>
        <v>100.4006812590677</v>
      </c>
      <c r="J17" s="142" t="e">
        <f t="shared" si="2"/>
        <v>#DIV/0!</v>
      </c>
      <c r="K17" s="142">
        <f t="shared" si="2"/>
        <v>100.4006812590677</v>
      </c>
    </row>
    <row r="18" spans="1:11" s="10" customFormat="1" ht="28.9" customHeight="1" x14ac:dyDescent="0.25">
      <c r="A18" s="16">
        <v>13000000</v>
      </c>
      <c r="B18" s="17" t="s">
        <v>139</v>
      </c>
      <c r="C18" s="144">
        <f>C19+C22+C24</f>
        <v>4820000</v>
      </c>
      <c r="D18" s="32"/>
      <c r="E18" s="32">
        <f t="shared" si="0"/>
        <v>4820000</v>
      </c>
      <c r="F18" s="144">
        <f>F19+F22+F24</f>
        <v>1562077</v>
      </c>
      <c r="G18" s="32"/>
      <c r="H18" s="30">
        <f t="shared" si="1"/>
        <v>1562077</v>
      </c>
      <c r="I18" s="142">
        <f t="shared" si="2"/>
        <v>32.40823651452282</v>
      </c>
      <c r="J18" s="142" t="e">
        <f t="shared" si="2"/>
        <v>#DIV/0!</v>
      </c>
      <c r="K18" s="142">
        <f t="shared" si="2"/>
        <v>32.40823651452282</v>
      </c>
    </row>
    <row r="19" spans="1:11" s="8" customFormat="1" ht="29.25" customHeight="1" x14ac:dyDescent="0.25">
      <c r="A19" s="16">
        <v>13010000</v>
      </c>
      <c r="B19" s="17" t="s">
        <v>140</v>
      </c>
      <c r="C19" s="144">
        <f>C21+C20</f>
        <v>4800000</v>
      </c>
      <c r="D19" s="34"/>
      <c r="E19" s="32">
        <f t="shared" si="0"/>
        <v>4800000</v>
      </c>
      <c r="F19" s="144">
        <f>F21+F20</f>
        <v>1557657</v>
      </c>
      <c r="G19" s="34"/>
      <c r="H19" s="30">
        <f t="shared" si="1"/>
        <v>1557657</v>
      </c>
      <c r="I19" s="142">
        <f t="shared" si="2"/>
        <v>32.451187500000003</v>
      </c>
      <c r="J19" s="142" t="e">
        <f t="shared" si="2"/>
        <v>#DIV/0!</v>
      </c>
      <c r="K19" s="142">
        <f t="shared" si="2"/>
        <v>32.451187500000003</v>
      </c>
    </row>
    <row r="20" spans="1:11" s="8" customFormat="1" ht="51" customHeight="1" x14ac:dyDescent="0.25">
      <c r="A20" s="19">
        <v>13010100</v>
      </c>
      <c r="B20" s="21" t="s">
        <v>192</v>
      </c>
      <c r="C20" s="145">
        <v>2700000</v>
      </c>
      <c r="D20" s="34"/>
      <c r="E20" s="32">
        <f t="shared" si="0"/>
        <v>2700000</v>
      </c>
      <c r="F20" s="145">
        <v>837554</v>
      </c>
      <c r="G20" s="34"/>
      <c r="H20" s="30">
        <f t="shared" si="1"/>
        <v>837554</v>
      </c>
      <c r="I20" s="143">
        <f t="shared" si="2"/>
        <v>31.020518518518518</v>
      </c>
      <c r="J20" s="143" t="e">
        <f t="shared" si="2"/>
        <v>#DIV/0!</v>
      </c>
      <c r="K20" s="142">
        <f t="shared" si="2"/>
        <v>31.020518518518518</v>
      </c>
    </row>
    <row r="21" spans="1:11" s="8" customFormat="1" ht="60" customHeight="1" x14ac:dyDescent="0.25">
      <c r="A21" s="19">
        <v>13010200</v>
      </c>
      <c r="B21" s="22" t="s">
        <v>187</v>
      </c>
      <c r="C21" s="33">
        <v>2100000</v>
      </c>
      <c r="D21" s="34"/>
      <c r="E21" s="35">
        <f t="shared" si="0"/>
        <v>2100000</v>
      </c>
      <c r="F21" s="34">
        <v>720103</v>
      </c>
      <c r="G21" s="34"/>
      <c r="H21" s="30">
        <f t="shared" si="1"/>
        <v>720103</v>
      </c>
      <c r="I21" s="143">
        <f t="shared" si="2"/>
        <v>34.290619047619046</v>
      </c>
      <c r="J21" s="143" t="e">
        <f t="shared" si="2"/>
        <v>#DIV/0!</v>
      </c>
      <c r="K21" s="142">
        <f t="shared" si="2"/>
        <v>34.290619047619046</v>
      </c>
    </row>
    <row r="22" spans="1:11" s="12" customFormat="1" ht="33" customHeight="1" x14ac:dyDescent="0.25">
      <c r="A22" s="16">
        <v>13030000</v>
      </c>
      <c r="B22" s="17" t="s">
        <v>239</v>
      </c>
      <c r="C22" s="144">
        <f t="shared" ref="C22:H22" si="6">C23</f>
        <v>20000</v>
      </c>
      <c r="D22" s="144">
        <f t="shared" si="6"/>
        <v>0</v>
      </c>
      <c r="E22" s="144">
        <f t="shared" si="6"/>
        <v>20000</v>
      </c>
      <c r="F22" s="144">
        <f t="shared" si="6"/>
        <v>4420</v>
      </c>
      <c r="G22" s="144">
        <f t="shared" si="6"/>
        <v>0</v>
      </c>
      <c r="H22" s="144">
        <f t="shared" si="6"/>
        <v>4420</v>
      </c>
      <c r="I22" s="142">
        <f>F22/C22*100</f>
        <v>22.1</v>
      </c>
      <c r="J22" s="143" t="e">
        <f>G22/D22*100</f>
        <v>#DIV/0!</v>
      </c>
      <c r="K22" s="142">
        <f>H22/E22*100</f>
        <v>22.1</v>
      </c>
    </row>
    <row r="23" spans="1:11" s="8" customFormat="1" ht="32.450000000000003" customHeight="1" x14ac:dyDescent="0.25">
      <c r="A23" s="19">
        <v>13030100</v>
      </c>
      <c r="B23" s="22" t="s">
        <v>240</v>
      </c>
      <c r="C23" s="146">
        <v>20000</v>
      </c>
      <c r="D23" s="34"/>
      <c r="E23" s="32">
        <f t="shared" ref="E23:E91" si="7">C23+D23</f>
        <v>20000</v>
      </c>
      <c r="F23" s="146">
        <v>4420</v>
      </c>
      <c r="G23" s="34"/>
      <c r="H23" s="30">
        <f t="shared" si="1"/>
        <v>4420</v>
      </c>
      <c r="I23" s="143">
        <f t="shared" si="2"/>
        <v>22.1</v>
      </c>
      <c r="J23" s="143" t="e">
        <f t="shared" si="2"/>
        <v>#DIV/0!</v>
      </c>
      <c r="K23" s="142">
        <f t="shared" si="2"/>
        <v>22.1</v>
      </c>
    </row>
    <row r="24" spans="1:11" s="8" customFormat="1" ht="39" customHeight="1" x14ac:dyDescent="0.25">
      <c r="A24" s="147">
        <v>13040100</v>
      </c>
      <c r="B24" s="148" t="s">
        <v>242</v>
      </c>
      <c r="C24" s="146">
        <v>0</v>
      </c>
      <c r="D24" s="34"/>
      <c r="E24" s="35">
        <f t="shared" si="7"/>
        <v>0</v>
      </c>
      <c r="F24" s="146"/>
      <c r="G24" s="34"/>
      <c r="H24" s="30">
        <f t="shared" si="1"/>
        <v>0</v>
      </c>
      <c r="I24" s="143" t="e">
        <f t="shared" ref="I24" si="8">F24/C24*100</f>
        <v>#DIV/0!</v>
      </c>
      <c r="J24" s="143" t="e">
        <f t="shared" ref="J24" si="9">G24/D24*100</f>
        <v>#DIV/0!</v>
      </c>
      <c r="K24" s="142" t="e">
        <f t="shared" ref="K24" si="10">H24/E24*100</f>
        <v>#DIV/0!</v>
      </c>
    </row>
    <row r="25" spans="1:11" s="12" customFormat="1" ht="21.75" customHeight="1" x14ac:dyDescent="0.25">
      <c r="A25" s="16">
        <v>14000000</v>
      </c>
      <c r="B25" s="17" t="s">
        <v>141</v>
      </c>
      <c r="C25" s="144">
        <f>C26+C28+C30</f>
        <v>18700000</v>
      </c>
      <c r="D25" s="35"/>
      <c r="E25" s="32">
        <f t="shared" si="7"/>
        <v>18700000</v>
      </c>
      <c r="F25" s="144">
        <f>F26+F28+F30</f>
        <v>4138903</v>
      </c>
      <c r="G25" s="35"/>
      <c r="H25" s="30">
        <f t="shared" si="1"/>
        <v>4138903</v>
      </c>
      <c r="I25" s="142">
        <f t="shared" si="2"/>
        <v>22.133171122994654</v>
      </c>
      <c r="J25" s="142" t="e">
        <f t="shared" si="2"/>
        <v>#DIV/0!</v>
      </c>
      <c r="K25" s="142">
        <f t="shared" si="2"/>
        <v>22.133171122994654</v>
      </c>
    </row>
    <row r="26" spans="1:11" s="8" customFormat="1" ht="35.25" customHeight="1" x14ac:dyDescent="0.25">
      <c r="A26" s="16">
        <v>14020000</v>
      </c>
      <c r="B26" s="17" t="s">
        <v>142</v>
      </c>
      <c r="C26" s="144">
        <f>C27</f>
        <v>1200000</v>
      </c>
      <c r="D26" s="34"/>
      <c r="E26" s="32">
        <f t="shared" si="7"/>
        <v>1200000</v>
      </c>
      <c r="F26" s="144">
        <f>F27</f>
        <v>360786</v>
      </c>
      <c r="G26" s="34"/>
      <c r="H26" s="30">
        <f t="shared" si="1"/>
        <v>360786</v>
      </c>
      <c r="I26" s="142">
        <f t="shared" si="2"/>
        <v>30.0655</v>
      </c>
      <c r="J26" s="142" t="e">
        <f t="shared" si="2"/>
        <v>#DIV/0!</v>
      </c>
      <c r="K26" s="142">
        <f t="shared" si="2"/>
        <v>30.0655</v>
      </c>
    </row>
    <row r="27" spans="1:11" s="8" customFormat="1" ht="18.600000000000001" customHeight="1" x14ac:dyDescent="0.25">
      <c r="A27" s="19">
        <v>14021900</v>
      </c>
      <c r="B27" s="22" t="s">
        <v>143</v>
      </c>
      <c r="C27" s="34">
        <v>1200000</v>
      </c>
      <c r="D27" s="34"/>
      <c r="E27" s="32">
        <f t="shared" si="7"/>
        <v>1200000</v>
      </c>
      <c r="F27" s="34">
        <v>360786</v>
      </c>
      <c r="G27" s="34"/>
      <c r="H27" s="30">
        <f t="shared" si="1"/>
        <v>360786</v>
      </c>
      <c r="I27" s="143">
        <f t="shared" si="2"/>
        <v>30.0655</v>
      </c>
      <c r="J27" s="143" t="e">
        <f t="shared" si="2"/>
        <v>#DIV/0!</v>
      </c>
      <c r="K27" s="142">
        <f t="shared" si="2"/>
        <v>30.0655</v>
      </c>
    </row>
    <row r="28" spans="1:11" s="8" customFormat="1" ht="50.25" customHeight="1" x14ac:dyDescent="0.25">
      <c r="A28" s="16">
        <v>14030000</v>
      </c>
      <c r="B28" s="17" t="s">
        <v>144</v>
      </c>
      <c r="C28" s="144">
        <f>C29</f>
        <v>9000000</v>
      </c>
      <c r="D28" s="34"/>
      <c r="E28" s="32">
        <f t="shared" si="7"/>
        <v>9000000</v>
      </c>
      <c r="F28" s="144">
        <f>F29</f>
        <v>1654159</v>
      </c>
      <c r="G28" s="34"/>
      <c r="H28" s="30">
        <f t="shared" si="1"/>
        <v>1654159</v>
      </c>
      <c r="I28" s="142">
        <f t="shared" si="2"/>
        <v>18.379544444444445</v>
      </c>
      <c r="J28" s="142" t="e">
        <f t="shared" si="2"/>
        <v>#DIV/0!</v>
      </c>
      <c r="K28" s="142">
        <f t="shared" si="2"/>
        <v>18.379544444444445</v>
      </c>
    </row>
    <row r="29" spans="1:11" s="8" customFormat="1" ht="16.149999999999999" customHeight="1" x14ac:dyDescent="0.25">
      <c r="A29" s="19">
        <v>14031900</v>
      </c>
      <c r="B29" s="22" t="s">
        <v>143</v>
      </c>
      <c r="C29" s="33">
        <v>9000000</v>
      </c>
      <c r="D29" s="34"/>
      <c r="E29" s="32">
        <f t="shared" si="7"/>
        <v>9000000</v>
      </c>
      <c r="F29" s="34">
        <v>1654159</v>
      </c>
      <c r="G29" s="34"/>
      <c r="H29" s="30">
        <f t="shared" si="1"/>
        <v>1654159</v>
      </c>
      <c r="I29" s="143">
        <f t="shared" si="2"/>
        <v>18.379544444444445</v>
      </c>
      <c r="J29" s="143" t="e">
        <f t="shared" si="2"/>
        <v>#DIV/0!</v>
      </c>
      <c r="K29" s="142">
        <f t="shared" si="2"/>
        <v>18.379544444444445</v>
      </c>
    </row>
    <row r="30" spans="1:11" s="10" customFormat="1" ht="33" customHeight="1" x14ac:dyDescent="0.25">
      <c r="A30" s="16">
        <v>14040000</v>
      </c>
      <c r="B30" s="17" t="s">
        <v>145</v>
      </c>
      <c r="C30" s="31">
        <f t="shared" ref="C30:H30" si="11">C31+C32</f>
        <v>8500000</v>
      </c>
      <c r="D30" s="31">
        <f t="shared" si="11"/>
        <v>0</v>
      </c>
      <c r="E30" s="31">
        <f t="shared" si="11"/>
        <v>8500000</v>
      </c>
      <c r="F30" s="31">
        <f t="shared" si="11"/>
        <v>2123958</v>
      </c>
      <c r="G30" s="31">
        <f t="shared" si="11"/>
        <v>0</v>
      </c>
      <c r="H30" s="31">
        <f t="shared" si="11"/>
        <v>2123958</v>
      </c>
      <c r="I30" s="142">
        <f t="shared" si="2"/>
        <v>24.987741176470589</v>
      </c>
      <c r="J30" s="142" t="e">
        <f t="shared" si="2"/>
        <v>#DIV/0!</v>
      </c>
      <c r="K30" s="142">
        <f t="shared" si="2"/>
        <v>24.987741176470589</v>
      </c>
    </row>
    <row r="31" spans="1:11" s="8" customFormat="1" ht="65.25" customHeight="1" x14ac:dyDescent="0.25">
      <c r="A31" s="19">
        <v>14040100</v>
      </c>
      <c r="B31" s="149" t="s">
        <v>251</v>
      </c>
      <c r="C31" s="33">
        <v>5000000</v>
      </c>
      <c r="D31" s="34"/>
      <c r="E31" s="34">
        <f t="shared" si="7"/>
        <v>5000000</v>
      </c>
      <c r="F31" s="34">
        <v>1255223</v>
      </c>
      <c r="G31" s="34"/>
      <c r="H31" s="30">
        <f t="shared" si="1"/>
        <v>1255223</v>
      </c>
      <c r="I31" s="142">
        <f t="shared" ref="I31:K32" si="12">F31/C31*100</f>
        <v>25.10446</v>
      </c>
      <c r="J31" s="142" t="e">
        <f t="shared" si="12"/>
        <v>#DIV/0!</v>
      </c>
      <c r="K31" s="142">
        <f t="shared" si="12"/>
        <v>25.10446</v>
      </c>
    </row>
    <row r="32" spans="1:11" s="8" customFormat="1" ht="60" customHeight="1" x14ac:dyDescent="0.25">
      <c r="A32" s="19">
        <v>14040200</v>
      </c>
      <c r="B32" s="149" t="s">
        <v>252</v>
      </c>
      <c r="C32" s="33">
        <v>3500000</v>
      </c>
      <c r="D32" s="34"/>
      <c r="E32" s="34">
        <f t="shared" si="7"/>
        <v>3500000</v>
      </c>
      <c r="F32" s="34">
        <v>868735</v>
      </c>
      <c r="G32" s="34"/>
      <c r="H32" s="30">
        <f t="shared" si="1"/>
        <v>868735</v>
      </c>
      <c r="I32" s="142">
        <f t="shared" si="12"/>
        <v>24.820999999999998</v>
      </c>
      <c r="J32" s="142" t="e">
        <f t="shared" si="12"/>
        <v>#DIV/0!</v>
      </c>
      <c r="K32" s="142">
        <f t="shared" si="12"/>
        <v>24.820999999999998</v>
      </c>
    </row>
    <row r="33" spans="1:11" s="10" customFormat="1" ht="43.5" customHeight="1" x14ac:dyDescent="0.25">
      <c r="A33" s="16">
        <v>18000000</v>
      </c>
      <c r="B33" s="17" t="s">
        <v>241</v>
      </c>
      <c r="C33" s="144">
        <f>C34+C47+C49</f>
        <v>72191773</v>
      </c>
      <c r="D33" s="32"/>
      <c r="E33" s="32">
        <f t="shared" si="7"/>
        <v>72191773</v>
      </c>
      <c r="F33" s="144">
        <f>F34+F47+F49</f>
        <v>18766939</v>
      </c>
      <c r="G33" s="32"/>
      <c r="H33" s="30">
        <f t="shared" si="1"/>
        <v>18766939</v>
      </c>
      <c r="I33" s="142">
        <f t="shared" si="2"/>
        <v>25.995952475083278</v>
      </c>
      <c r="J33" s="142" t="e">
        <f t="shared" si="2"/>
        <v>#DIV/0!</v>
      </c>
      <c r="K33" s="142">
        <f t="shared" si="2"/>
        <v>25.995952475083278</v>
      </c>
    </row>
    <row r="34" spans="1:11" s="12" customFormat="1" ht="15.6" customHeight="1" x14ac:dyDescent="0.25">
      <c r="A34" s="16">
        <v>18010000</v>
      </c>
      <c r="B34" s="17" t="s">
        <v>146</v>
      </c>
      <c r="C34" s="144">
        <f>C39+C44+C46+C45</f>
        <v>41936773</v>
      </c>
      <c r="D34" s="35"/>
      <c r="E34" s="32">
        <f t="shared" si="7"/>
        <v>41936773</v>
      </c>
      <c r="F34" s="144">
        <f>F39+F44+F46+F45</f>
        <v>10266914</v>
      </c>
      <c r="G34" s="35"/>
      <c r="H34" s="30">
        <f t="shared" si="1"/>
        <v>10266914</v>
      </c>
      <c r="I34" s="142">
        <f t="shared" si="2"/>
        <v>24.481888484838834</v>
      </c>
      <c r="J34" s="142" t="e">
        <f t="shared" si="2"/>
        <v>#DIV/0!</v>
      </c>
      <c r="K34" s="142">
        <f t="shared" si="2"/>
        <v>24.481888484838834</v>
      </c>
    </row>
    <row r="35" spans="1:11" s="8" customFormat="1" ht="47.25" customHeight="1" x14ac:dyDescent="0.25">
      <c r="A35" s="19">
        <v>18010100</v>
      </c>
      <c r="B35" s="22" t="s">
        <v>147</v>
      </c>
      <c r="C35" s="33">
        <v>11000</v>
      </c>
      <c r="D35" s="34"/>
      <c r="E35" s="32">
        <f t="shared" si="7"/>
        <v>11000</v>
      </c>
      <c r="F35" s="34">
        <v>2250</v>
      </c>
      <c r="G35" s="34"/>
      <c r="H35" s="30">
        <f t="shared" si="1"/>
        <v>2250</v>
      </c>
      <c r="I35" s="143">
        <f t="shared" si="2"/>
        <v>20.454545454545457</v>
      </c>
      <c r="J35" s="143" t="e">
        <f t="shared" si="2"/>
        <v>#DIV/0!</v>
      </c>
      <c r="K35" s="142">
        <f t="shared" si="2"/>
        <v>20.454545454545457</v>
      </c>
    </row>
    <row r="36" spans="1:11" s="8" customFormat="1" ht="48" customHeight="1" x14ac:dyDescent="0.25">
      <c r="A36" s="19">
        <v>18010200</v>
      </c>
      <c r="B36" s="22" t="s">
        <v>148</v>
      </c>
      <c r="C36" s="33">
        <v>70000</v>
      </c>
      <c r="D36" s="34"/>
      <c r="E36" s="32">
        <f t="shared" si="7"/>
        <v>70000</v>
      </c>
      <c r="F36" s="34">
        <v>18001</v>
      </c>
      <c r="G36" s="34"/>
      <c r="H36" s="30">
        <f t="shared" si="1"/>
        <v>18001</v>
      </c>
      <c r="I36" s="143">
        <f t="shared" si="2"/>
        <v>25.715714285714284</v>
      </c>
      <c r="J36" s="143" t="e">
        <f t="shared" si="2"/>
        <v>#DIV/0!</v>
      </c>
      <c r="K36" s="142">
        <f t="shared" si="2"/>
        <v>25.715714285714284</v>
      </c>
    </row>
    <row r="37" spans="1:11" s="8" customFormat="1" ht="48" customHeight="1" x14ac:dyDescent="0.25">
      <c r="A37" s="19">
        <v>18010300</v>
      </c>
      <c r="B37" s="22" t="s">
        <v>149</v>
      </c>
      <c r="C37" s="33">
        <v>1500000</v>
      </c>
      <c r="D37" s="34"/>
      <c r="E37" s="32">
        <f t="shared" si="7"/>
        <v>1500000</v>
      </c>
      <c r="F37" s="34">
        <v>337532</v>
      </c>
      <c r="G37" s="34"/>
      <c r="H37" s="30">
        <f t="shared" si="1"/>
        <v>337532</v>
      </c>
      <c r="I37" s="143">
        <f t="shared" si="2"/>
        <v>22.502133333333333</v>
      </c>
      <c r="J37" s="143" t="e">
        <f t="shared" si="2"/>
        <v>#DIV/0!</v>
      </c>
      <c r="K37" s="142">
        <f t="shared" si="2"/>
        <v>22.502133333333333</v>
      </c>
    </row>
    <row r="38" spans="1:11" s="8" customFormat="1" ht="48.75" customHeight="1" x14ac:dyDescent="0.25">
      <c r="A38" s="19">
        <v>18010400</v>
      </c>
      <c r="B38" s="22" t="s">
        <v>150</v>
      </c>
      <c r="C38" s="33">
        <v>1350000</v>
      </c>
      <c r="D38" s="34"/>
      <c r="E38" s="32">
        <f t="shared" si="7"/>
        <v>1350000</v>
      </c>
      <c r="F38" s="34">
        <v>392655</v>
      </c>
      <c r="G38" s="34"/>
      <c r="H38" s="30">
        <f t="shared" si="1"/>
        <v>392655</v>
      </c>
      <c r="I38" s="143">
        <f t="shared" si="2"/>
        <v>29.085555555555555</v>
      </c>
      <c r="J38" s="143" t="e">
        <f t="shared" si="2"/>
        <v>#DIV/0!</v>
      </c>
      <c r="K38" s="142">
        <f t="shared" si="2"/>
        <v>29.085555555555555</v>
      </c>
    </row>
    <row r="39" spans="1:11" s="12" customFormat="1" ht="16.899999999999999" customHeight="1" x14ac:dyDescent="0.25">
      <c r="A39" s="16"/>
      <c r="B39" s="17" t="s">
        <v>151</v>
      </c>
      <c r="C39" s="144">
        <f>C35+C36+C37+C38</f>
        <v>2931000</v>
      </c>
      <c r="D39" s="35"/>
      <c r="E39" s="32">
        <f t="shared" si="7"/>
        <v>2931000</v>
      </c>
      <c r="F39" s="144">
        <f>F35+F36+F37+F38</f>
        <v>750438</v>
      </c>
      <c r="G39" s="35"/>
      <c r="H39" s="30">
        <f t="shared" si="1"/>
        <v>750438</v>
      </c>
      <c r="I39" s="142">
        <f t="shared" si="2"/>
        <v>25.603480040941655</v>
      </c>
      <c r="J39" s="142" t="e">
        <f t="shared" si="2"/>
        <v>#DIV/0!</v>
      </c>
      <c r="K39" s="142">
        <f t="shared" si="2"/>
        <v>25.603480040941655</v>
      </c>
    </row>
    <row r="40" spans="1:11" s="8" customFormat="1" ht="15.6" customHeight="1" x14ac:dyDescent="0.25">
      <c r="A40" s="19">
        <v>18010500</v>
      </c>
      <c r="B40" s="22" t="s">
        <v>152</v>
      </c>
      <c r="C40" s="33">
        <v>9700000</v>
      </c>
      <c r="D40" s="34"/>
      <c r="E40" s="32">
        <f t="shared" si="7"/>
        <v>9700000</v>
      </c>
      <c r="F40" s="34">
        <v>2881267</v>
      </c>
      <c r="G40" s="34"/>
      <c r="H40" s="30">
        <f t="shared" si="1"/>
        <v>2881267</v>
      </c>
      <c r="I40" s="143">
        <f t="shared" si="2"/>
        <v>29.703783505154639</v>
      </c>
      <c r="J40" s="143" t="e">
        <f t="shared" si="2"/>
        <v>#DIV/0!</v>
      </c>
      <c r="K40" s="142">
        <f t="shared" si="2"/>
        <v>29.703783505154639</v>
      </c>
    </row>
    <row r="41" spans="1:11" s="8" customFormat="1" ht="15.6" customHeight="1" x14ac:dyDescent="0.25">
      <c r="A41" s="19">
        <v>18010600</v>
      </c>
      <c r="B41" s="22" t="s">
        <v>153</v>
      </c>
      <c r="C41" s="33">
        <v>24183603</v>
      </c>
      <c r="D41" s="34"/>
      <c r="E41" s="32">
        <f t="shared" si="7"/>
        <v>24183603</v>
      </c>
      <c r="F41" s="34">
        <v>5650602</v>
      </c>
      <c r="G41" s="34"/>
      <c r="H41" s="30">
        <f t="shared" si="1"/>
        <v>5650602</v>
      </c>
      <c r="I41" s="143">
        <f t="shared" si="2"/>
        <v>23.365426566091081</v>
      </c>
      <c r="J41" s="143" t="e">
        <f t="shared" si="2"/>
        <v>#DIV/0!</v>
      </c>
      <c r="K41" s="142">
        <f t="shared" si="2"/>
        <v>23.365426566091081</v>
      </c>
    </row>
    <row r="42" spans="1:11" s="8" customFormat="1" ht="15.6" customHeight="1" x14ac:dyDescent="0.25">
      <c r="A42" s="19">
        <v>18010700</v>
      </c>
      <c r="B42" s="150" t="s">
        <v>154</v>
      </c>
      <c r="C42" s="33">
        <v>600000</v>
      </c>
      <c r="D42" s="34"/>
      <c r="E42" s="32">
        <f t="shared" si="7"/>
        <v>600000</v>
      </c>
      <c r="F42" s="34">
        <v>22722</v>
      </c>
      <c r="G42" s="34"/>
      <c r="H42" s="30">
        <f t="shared" si="1"/>
        <v>22722</v>
      </c>
      <c r="I42" s="143">
        <f t="shared" si="2"/>
        <v>3.7869999999999999</v>
      </c>
      <c r="J42" s="143" t="e">
        <f t="shared" si="2"/>
        <v>#DIV/0!</v>
      </c>
      <c r="K42" s="142">
        <f t="shared" si="2"/>
        <v>3.7869999999999999</v>
      </c>
    </row>
    <row r="43" spans="1:11" s="8" customFormat="1" ht="15.6" customHeight="1" x14ac:dyDescent="0.25">
      <c r="A43" s="19">
        <v>18010900</v>
      </c>
      <c r="B43" s="22" t="s">
        <v>155</v>
      </c>
      <c r="C43" s="33">
        <v>4500000</v>
      </c>
      <c r="D43" s="34"/>
      <c r="E43" s="32">
        <f t="shared" si="7"/>
        <v>4500000</v>
      </c>
      <c r="F43" s="34">
        <v>961885</v>
      </c>
      <c r="G43" s="34"/>
      <c r="H43" s="30">
        <f t="shared" si="1"/>
        <v>961885</v>
      </c>
      <c r="I43" s="143">
        <f t="shared" si="2"/>
        <v>21.375222222222224</v>
      </c>
      <c r="J43" s="143" t="e">
        <f t="shared" si="2"/>
        <v>#DIV/0!</v>
      </c>
      <c r="K43" s="142">
        <f t="shared" si="2"/>
        <v>21.375222222222224</v>
      </c>
    </row>
    <row r="44" spans="1:11" s="10" customFormat="1" ht="15.6" customHeight="1" x14ac:dyDescent="0.25">
      <c r="A44" s="16"/>
      <c r="B44" s="17" t="s">
        <v>156</v>
      </c>
      <c r="C44" s="32">
        <f>SUM(C40:C43)</f>
        <v>38983603</v>
      </c>
      <c r="D44" s="32"/>
      <c r="E44" s="32">
        <f t="shared" si="7"/>
        <v>38983603</v>
      </c>
      <c r="F44" s="32">
        <f>SUM(F40:F43)</f>
        <v>9516476</v>
      </c>
      <c r="G44" s="32"/>
      <c r="H44" s="30">
        <f t="shared" si="1"/>
        <v>9516476</v>
      </c>
      <c r="I44" s="142">
        <f t="shared" si="2"/>
        <v>24.411483976994123</v>
      </c>
      <c r="J44" s="142" t="e">
        <f t="shared" si="2"/>
        <v>#DIV/0!</v>
      </c>
      <c r="K44" s="142">
        <f t="shared" si="2"/>
        <v>24.411483976994123</v>
      </c>
    </row>
    <row r="45" spans="1:11" s="10" customFormat="1" ht="15" hidden="1" customHeight="1" x14ac:dyDescent="0.25">
      <c r="A45" s="151">
        <v>18011000</v>
      </c>
      <c r="B45" s="152" t="s">
        <v>194</v>
      </c>
      <c r="C45" s="34">
        <v>0</v>
      </c>
      <c r="D45" s="32"/>
      <c r="E45" s="32">
        <f t="shared" si="7"/>
        <v>0</v>
      </c>
      <c r="F45" s="34">
        <v>0</v>
      </c>
      <c r="G45" s="32"/>
      <c r="H45" s="30">
        <f t="shared" si="1"/>
        <v>0</v>
      </c>
      <c r="I45" s="143" t="e">
        <f t="shared" ref="I45:J78" si="13">F45/C45*100</f>
        <v>#DIV/0!</v>
      </c>
      <c r="J45" s="142"/>
      <c r="K45" s="143" t="e">
        <f t="shared" ref="K45:K109" si="14">H45/E45*100</f>
        <v>#DIV/0!</v>
      </c>
    </row>
    <row r="46" spans="1:11" s="8" customFormat="1" ht="14.45" customHeight="1" x14ac:dyDescent="0.25">
      <c r="A46" s="19">
        <v>18011100</v>
      </c>
      <c r="B46" s="22" t="s">
        <v>157</v>
      </c>
      <c r="C46" s="33">
        <v>22170</v>
      </c>
      <c r="D46" s="34"/>
      <c r="E46" s="32">
        <f t="shared" si="7"/>
        <v>22170</v>
      </c>
      <c r="F46" s="34"/>
      <c r="G46" s="34"/>
      <c r="H46" s="30">
        <f t="shared" si="1"/>
        <v>0</v>
      </c>
      <c r="I46" s="143">
        <f t="shared" si="13"/>
        <v>0</v>
      </c>
      <c r="J46" s="143" t="e">
        <f t="shared" si="13"/>
        <v>#DIV/0!</v>
      </c>
      <c r="K46" s="142">
        <f t="shared" si="14"/>
        <v>0</v>
      </c>
    </row>
    <row r="47" spans="1:11" s="12" customFormat="1" ht="16.899999999999999" customHeight="1" x14ac:dyDescent="0.25">
      <c r="A47" s="16">
        <v>18030000</v>
      </c>
      <c r="B47" s="153" t="s">
        <v>158</v>
      </c>
      <c r="C47" s="144">
        <f>C48</f>
        <v>55000</v>
      </c>
      <c r="D47" s="35"/>
      <c r="E47" s="32">
        <f t="shared" si="7"/>
        <v>55000</v>
      </c>
      <c r="F47" s="144">
        <f>F48</f>
        <v>16760</v>
      </c>
      <c r="G47" s="32"/>
      <c r="H47" s="30">
        <f t="shared" si="1"/>
        <v>16760</v>
      </c>
      <c r="I47" s="142">
        <f t="shared" si="13"/>
        <v>30.472727272727273</v>
      </c>
      <c r="J47" s="142" t="e">
        <f t="shared" si="13"/>
        <v>#DIV/0!</v>
      </c>
      <c r="K47" s="142">
        <f t="shared" si="14"/>
        <v>30.472727272727273</v>
      </c>
    </row>
    <row r="48" spans="1:11" s="8" customFormat="1" ht="15.6" customHeight="1" x14ac:dyDescent="0.25">
      <c r="A48" s="19">
        <v>18030100</v>
      </c>
      <c r="B48" s="22" t="s">
        <v>159</v>
      </c>
      <c r="C48" s="33">
        <v>55000</v>
      </c>
      <c r="D48" s="34"/>
      <c r="E48" s="32">
        <f t="shared" si="7"/>
        <v>55000</v>
      </c>
      <c r="F48" s="34">
        <v>16760</v>
      </c>
      <c r="G48" s="34"/>
      <c r="H48" s="30">
        <f t="shared" si="1"/>
        <v>16760</v>
      </c>
      <c r="I48" s="143">
        <f t="shared" si="13"/>
        <v>30.472727272727273</v>
      </c>
      <c r="J48" s="143" t="e">
        <f t="shared" si="13"/>
        <v>#DIV/0!</v>
      </c>
      <c r="K48" s="142">
        <f t="shared" si="14"/>
        <v>30.472727272727273</v>
      </c>
    </row>
    <row r="49" spans="1:11" s="10" customFormat="1" ht="15.75" customHeight="1" x14ac:dyDescent="0.25">
      <c r="A49" s="16">
        <v>18050000</v>
      </c>
      <c r="B49" s="17" t="s">
        <v>160</v>
      </c>
      <c r="C49" s="144">
        <f>C52+C53</f>
        <v>30200000</v>
      </c>
      <c r="D49" s="32"/>
      <c r="E49" s="32">
        <f t="shared" si="7"/>
        <v>30200000</v>
      </c>
      <c r="F49" s="144">
        <f>F52+F53</f>
        <v>8483265</v>
      </c>
      <c r="G49" s="32"/>
      <c r="H49" s="30">
        <f t="shared" si="1"/>
        <v>8483265</v>
      </c>
      <c r="I49" s="142">
        <f t="shared" si="13"/>
        <v>28.09028145695364</v>
      </c>
      <c r="J49" s="142" t="e">
        <f t="shared" si="13"/>
        <v>#DIV/0!</v>
      </c>
      <c r="K49" s="142">
        <f t="shared" si="14"/>
        <v>28.09028145695364</v>
      </c>
    </row>
    <row r="50" spans="1:11" s="8" customFormat="1" ht="15.6" customHeight="1" x14ac:dyDescent="0.25">
      <c r="A50" s="19">
        <v>18050300</v>
      </c>
      <c r="B50" s="22" t="s">
        <v>161</v>
      </c>
      <c r="C50" s="33">
        <v>2500000</v>
      </c>
      <c r="D50" s="34"/>
      <c r="E50" s="32">
        <f t="shared" si="7"/>
        <v>2500000</v>
      </c>
      <c r="F50" s="34">
        <v>1043910</v>
      </c>
      <c r="G50" s="34"/>
      <c r="H50" s="30">
        <f t="shared" si="1"/>
        <v>1043910</v>
      </c>
      <c r="I50" s="143">
        <f t="shared" si="13"/>
        <v>41.756399999999999</v>
      </c>
      <c r="J50" s="143" t="e">
        <f t="shared" si="13"/>
        <v>#DIV/0!</v>
      </c>
      <c r="K50" s="142">
        <f t="shared" si="14"/>
        <v>41.756399999999999</v>
      </c>
    </row>
    <row r="51" spans="1:11" s="8" customFormat="1" ht="15.6" customHeight="1" x14ac:dyDescent="0.25">
      <c r="A51" s="19">
        <v>18050400</v>
      </c>
      <c r="B51" s="22" t="s">
        <v>162</v>
      </c>
      <c r="C51" s="33">
        <v>20500000</v>
      </c>
      <c r="D51" s="34"/>
      <c r="E51" s="32">
        <f t="shared" si="7"/>
        <v>20500000</v>
      </c>
      <c r="F51" s="34">
        <v>5611334</v>
      </c>
      <c r="G51" s="34"/>
      <c r="H51" s="30">
        <f t="shared" si="1"/>
        <v>5611334</v>
      </c>
      <c r="I51" s="143">
        <f t="shared" si="13"/>
        <v>27.372360975609755</v>
      </c>
      <c r="J51" s="143" t="e">
        <f t="shared" si="13"/>
        <v>#DIV/0!</v>
      </c>
      <c r="K51" s="142">
        <f t="shared" si="14"/>
        <v>27.372360975609755</v>
      </c>
    </row>
    <row r="52" spans="1:11" s="9" customFormat="1" ht="18" customHeight="1" x14ac:dyDescent="0.25">
      <c r="A52" s="16"/>
      <c r="B52" s="17" t="s">
        <v>163</v>
      </c>
      <c r="C52" s="144">
        <f>C50+C51</f>
        <v>23000000</v>
      </c>
      <c r="D52" s="36"/>
      <c r="E52" s="32">
        <f t="shared" si="7"/>
        <v>23000000</v>
      </c>
      <c r="F52" s="144">
        <f>F50+F51</f>
        <v>6655244</v>
      </c>
      <c r="G52" s="36"/>
      <c r="H52" s="30">
        <f t="shared" si="1"/>
        <v>6655244</v>
      </c>
      <c r="I52" s="142">
        <f t="shared" si="13"/>
        <v>28.935843478260871</v>
      </c>
      <c r="J52" s="142" t="e">
        <f t="shared" si="13"/>
        <v>#DIV/0!</v>
      </c>
      <c r="K52" s="142">
        <f t="shared" si="14"/>
        <v>28.935843478260871</v>
      </c>
    </row>
    <row r="53" spans="1:11" s="10" customFormat="1" ht="73.900000000000006" customHeight="1" x14ac:dyDescent="0.25">
      <c r="A53" s="16">
        <v>18050500</v>
      </c>
      <c r="B53" s="17" t="s">
        <v>164</v>
      </c>
      <c r="C53" s="31">
        <v>7200000</v>
      </c>
      <c r="D53" s="32"/>
      <c r="E53" s="32">
        <f t="shared" si="7"/>
        <v>7200000</v>
      </c>
      <c r="F53" s="32">
        <v>1828021</v>
      </c>
      <c r="G53" s="32"/>
      <c r="H53" s="30">
        <f t="shared" si="1"/>
        <v>1828021</v>
      </c>
      <c r="I53" s="142">
        <f t="shared" si="13"/>
        <v>25.389180555555559</v>
      </c>
      <c r="J53" s="142" t="e">
        <f t="shared" si="13"/>
        <v>#DIV/0!</v>
      </c>
      <c r="K53" s="142">
        <f t="shared" si="14"/>
        <v>25.389180555555559</v>
      </c>
    </row>
    <row r="54" spans="1:11" s="10" customFormat="1" ht="15" customHeight="1" x14ac:dyDescent="0.25">
      <c r="A54" s="16">
        <v>19010000</v>
      </c>
      <c r="B54" s="17" t="s">
        <v>165</v>
      </c>
      <c r="C54" s="32"/>
      <c r="D54" s="32">
        <f>D55+D56+D57</f>
        <v>89500</v>
      </c>
      <c r="E54" s="32">
        <f t="shared" si="7"/>
        <v>89500</v>
      </c>
      <c r="F54" s="32"/>
      <c r="G54" s="32">
        <f>G55+G56+G57</f>
        <v>60371.61</v>
      </c>
      <c r="H54" s="30">
        <f t="shared" si="1"/>
        <v>60371.61</v>
      </c>
      <c r="I54" s="142" t="e">
        <f t="shared" si="13"/>
        <v>#DIV/0!</v>
      </c>
      <c r="J54" s="142">
        <f t="shared" si="13"/>
        <v>67.454312849162008</v>
      </c>
      <c r="K54" s="142">
        <f t="shared" si="14"/>
        <v>67.454312849162008</v>
      </c>
    </row>
    <row r="55" spans="1:11" s="8" customFormat="1" ht="51" customHeight="1" x14ac:dyDescent="0.25">
      <c r="A55" s="19">
        <v>19010100</v>
      </c>
      <c r="B55" s="22" t="s">
        <v>166</v>
      </c>
      <c r="C55" s="34"/>
      <c r="D55" s="33">
        <v>31500</v>
      </c>
      <c r="E55" s="34">
        <f t="shared" si="7"/>
        <v>31500</v>
      </c>
      <c r="F55" s="34"/>
      <c r="G55" s="34">
        <v>11302.77</v>
      </c>
      <c r="H55" s="30">
        <f t="shared" si="1"/>
        <v>11302.77</v>
      </c>
      <c r="I55" s="143" t="e">
        <f t="shared" si="13"/>
        <v>#DIV/0!</v>
      </c>
      <c r="J55" s="143">
        <f t="shared" si="13"/>
        <v>35.88180952380953</v>
      </c>
      <c r="K55" s="143">
        <f t="shared" si="14"/>
        <v>35.88180952380953</v>
      </c>
    </row>
    <row r="56" spans="1:11" s="8" customFormat="1" ht="30" customHeight="1" x14ac:dyDescent="0.25">
      <c r="A56" s="19">
        <v>19010200</v>
      </c>
      <c r="B56" s="22" t="s">
        <v>167</v>
      </c>
      <c r="C56" s="34"/>
      <c r="D56" s="33">
        <v>28000</v>
      </c>
      <c r="E56" s="34">
        <f t="shared" si="7"/>
        <v>28000</v>
      </c>
      <c r="F56" s="34"/>
      <c r="G56" s="34">
        <v>11819.63</v>
      </c>
      <c r="H56" s="30">
        <f t="shared" si="1"/>
        <v>11819.63</v>
      </c>
      <c r="I56" s="143" t="e">
        <f t="shared" si="13"/>
        <v>#DIV/0!</v>
      </c>
      <c r="J56" s="143">
        <f t="shared" si="13"/>
        <v>42.212964285714285</v>
      </c>
      <c r="K56" s="143">
        <f t="shared" si="14"/>
        <v>42.212964285714285</v>
      </c>
    </row>
    <row r="57" spans="1:11" s="8" customFormat="1" ht="60" customHeight="1" x14ac:dyDescent="0.25">
      <c r="A57" s="19">
        <v>19010300</v>
      </c>
      <c r="B57" s="22" t="s">
        <v>168</v>
      </c>
      <c r="C57" s="34"/>
      <c r="D57" s="33">
        <v>30000</v>
      </c>
      <c r="E57" s="34">
        <f t="shared" si="7"/>
        <v>30000</v>
      </c>
      <c r="F57" s="34"/>
      <c r="G57" s="34">
        <v>37249.21</v>
      </c>
      <c r="H57" s="30">
        <f t="shared" si="1"/>
        <v>37249.21</v>
      </c>
      <c r="I57" s="143" t="e">
        <f t="shared" si="13"/>
        <v>#DIV/0!</v>
      </c>
      <c r="J57" s="143">
        <f t="shared" si="13"/>
        <v>124.16403333333332</v>
      </c>
      <c r="K57" s="143">
        <f t="shared" si="14"/>
        <v>124.16403333333332</v>
      </c>
    </row>
    <row r="58" spans="1:11" s="8" customFormat="1" ht="15.6" customHeight="1" x14ac:dyDescent="0.25">
      <c r="A58" s="16">
        <v>20000000</v>
      </c>
      <c r="B58" s="18" t="s">
        <v>4</v>
      </c>
      <c r="C58" s="32">
        <f>C64+C77+C83+C59</f>
        <v>3389480</v>
      </c>
      <c r="D58" s="32">
        <f>D64+D77+D83+D59</f>
        <v>1455500</v>
      </c>
      <c r="E58" s="32">
        <f t="shared" si="7"/>
        <v>4844980</v>
      </c>
      <c r="F58" s="32">
        <f>F64+F77+F83+F59</f>
        <v>783086</v>
      </c>
      <c r="G58" s="32">
        <f>G64+G77+G83+G59</f>
        <v>4233327.0200000005</v>
      </c>
      <c r="H58" s="30">
        <f t="shared" si="1"/>
        <v>5016413.0200000005</v>
      </c>
      <c r="I58" s="142">
        <f t="shared" si="13"/>
        <v>23.103425894237464</v>
      </c>
      <c r="J58" s="142">
        <f t="shared" si="13"/>
        <v>290.85036207488838</v>
      </c>
      <c r="K58" s="142">
        <f t="shared" si="14"/>
        <v>103.53836383225526</v>
      </c>
    </row>
    <row r="59" spans="1:11" s="12" customFormat="1" ht="35.25" customHeight="1" x14ac:dyDescent="0.25">
      <c r="A59" s="16">
        <v>21000000</v>
      </c>
      <c r="B59" s="17" t="s">
        <v>19</v>
      </c>
      <c r="C59" s="32">
        <f>C60</f>
        <v>320000</v>
      </c>
      <c r="D59" s="32">
        <f>D60</f>
        <v>0</v>
      </c>
      <c r="E59" s="32">
        <f t="shared" si="7"/>
        <v>320000</v>
      </c>
      <c r="F59" s="32">
        <f>F60</f>
        <v>169088</v>
      </c>
      <c r="G59" s="32">
        <f>G60</f>
        <v>0</v>
      </c>
      <c r="H59" s="30">
        <f t="shared" si="1"/>
        <v>169088</v>
      </c>
      <c r="I59" s="142">
        <f t="shared" si="13"/>
        <v>52.839999999999996</v>
      </c>
      <c r="J59" s="142" t="e">
        <f t="shared" si="13"/>
        <v>#DIV/0!</v>
      </c>
      <c r="K59" s="142">
        <f t="shared" si="14"/>
        <v>52.839999999999996</v>
      </c>
    </row>
    <row r="60" spans="1:11" s="12" customFormat="1" ht="15.6" customHeight="1" x14ac:dyDescent="0.25">
      <c r="A60" s="16">
        <v>21080000</v>
      </c>
      <c r="B60" s="17" t="s">
        <v>20</v>
      </c>
      <c r="C60" s="32">
        <f>C61+C62+C63</f>
        <v>320000</v>
      </c>
      <c r="D60" s="32">
        <f t="shared" ref="D60:H60" si="15">D61+D62+D63</f>
        <v>0</v>
      </c>
      <c r="E60" s="32">
        <f t="shared" si="15"/>
        <v>320000</v>
      </c>
      <c r="F60" s="32">
        <f t="shared" si="15"/>
        <v>169088</v>
      </c>
      <c r="G60" s="32">
        <f t="shared" si="15"/>
        <v>0</v>
      </c>
      <c r="H60" s="32">
        <f t="shared" si="15"/>
        <v>169088</v>
      </c>
      <c r="I60" s="142">
        <f t="shared" si="13"/>
        <v>52.839999999999996</v>
      </c>
      <c r="J60" s="142" t="e">
        <f t="shared" si="13"/>
        <v>#DIV/0!</v>
      </c>
      <c r="K60" s="142">
        <f t="shared" si="14"/>
        <v>52.839999999999996</v>
      </c>
    </row>
    <row r="61" spans="1:11" s="8" customFormat="1" ht="15.6" customHeight="1" x14ac:dyDescent="0.25">
      <c r="A61" s="19">
        <v>21081100</v>
      </c>
      <c r="B61" s="22" t="s">
        <v>169</v>
      </c>
      <c r="C61" s="33">
        <v>260000</v>
      </c>
      <c r="D61" s="34"/>
      <c r="E61" s="32">
        <f t="shared" si="7"/>
        <v>260000</v>
      </c>
      <c r="F61" s="34">
        <v>154888</v>
      </c>
      <c r="G61" s="34"/>
      <c r="H61" s="30">
        <f t="shared" si="1"/>
        <v>154888</v>
      </c>
      <c r="I61" s="143">
        <f t="shared" si="13"/>
        <v>59.572307692307689</v>
      </c>
      <c r="J61" s="143" t="e">
        <f t="shared" si="13"/>
        <v>#DIV/0!</v>
      </c>
      <c r="K61" s="142">
        <f t="shared" si="14"/>
        <v>59.572307692307689</v>
      </c>
    </row>
    <row r="62" spans="1:11" s="8" customFormat="1" ht="81.75" customHeight="1" x14ac:dyDescent="0.25">
      <c r="A62" s="19">
        <v>21081500</v>
      </c>
      <c r="B62" s="111" t="s">
        <v>326</v>
      </c>
      <c r="C62" s="33">
        <v>60000</v>
      </c>
      <c r="D62" s="34"/>
      <c r="E62" s="32">
        <f t="shared" si="7"/>
        <v>60000</v>
      </c>
      <c r="F62" s="34">
        <v>14200</v>
      </c>
      <c r="G62" s="34"/>
      <c r="H62" s="30">
        <f t="shared" si="1"/>
        <v>14200</v>
      </c>
      <c r="I62" s="143">
        <f t="shared" si="13"/>
        <v>23.666666666666668</v>
      </c>
      <c r="J62" s="143" t="e">
        <f t="shared" si="13"/>
        <v>#DIV/0!</v>
      </c>
      <c r="K62" s="142">
        <f t="shared" si="14"/>
        <v>23.666666666666668</v>
      </c>
    </row>
    <row r="63" spans="1:11" s="8" customFormat="1" ht="58.5" hidden="1" customHeight="1" x14ac:dyDescent="0.25">
      <c r="A63" s="19">
        <v>21081800</v>
      </c>
      <c r="B63" s="22" t="s">
        <v>274</v>
      </c>
      <c r="C63" s="33">
        <v>0</v>
      </c>
      <c r="D63" s="34"/>
      <c r="E63" s="32">
        <f t="shared" si="7"/>
        <v>0</v>
      </c>
      <c r="F63" s="34">
        <v>0</v>
      </c>
      <c r="G63" s="34">
        <v>0</v>
      </c>
      <c r="H63" s="30">
        <f t="shared" si="1"/>
        <v>0</v>
      </c>
      <c r="I63" s="143" t="e">
        <f>F63/C63*100</f>
        <v>#DIV/0!</v>
      </c>
      <c r="J63" s="143" t="e">
        <f>G63/D63*100</f>
        <v>#DIV/0!</v>
      </c>
      <c r="K63" s="142" t="e">
        <f>H63/E63*100</f>
        <v>#DIV/0!</v>
      </c>
    </row>
    <row r="64" spans="1:11" s="9" customFormat="1" ht="28.15" customHeight="1" x14ac:dyDescent="0.25">
      <c r="A64" s="23">
        <v>22000000</v>
      </c>
      <c r="B64" s="24" t="s">
        <v>10</v>
      </c>
      <c r="C64" s="36">
        <f>C65+C70+C72+C76</f>
        <v>2409480</v>
      </c>
      <c r="D64" s="36">
        <f>D65+D70+D72+D76</f>
        <v>0</v>
      </c>
      <c r="E64" s="32">
        <f t="shared" si="7"/>
        <v>2409480</v>
      </c>
      <c r="F64" s="36">
        <f>F65+F70+F72+F76</f>
        <v>512938</v>
      </c>
      <c r="G64" s="36">
        <f>G65+G70+G72+G76</f>
        <v>0</v>
      </c>
      <c r="H64" s="30">
        <f t="shared" si="1"/>
        <v>512938</v>
      </c>
      <c r="I64" s="142">
        <f t="shared" si="13"/>
        <v>21.288327771967396</v>
      </c>
      <c r="J64" s="142" t="e">
        <f t="shared" si="13"/>
        <v>#DIV/0!</v>
      </c>
      <c r="K64" s="142">
        <f t="shared" si="14"/>
        <v>21.288327771967396</v>
      </c>
    </row>
    <row r="65" spans="1:11" s="10" customFormat="1" ht="16.149999999999999" customHeight="1" x14ac:dyDescent="0.25">
      <c r="A65" s="16">
        <v>22010000</v>
      </c>
      <c r="B65" s="17" t="s">
        <v>12</v>
      </c>
      <c r="C65" s="32">
        <f>C66+C67+C68+C69</f>
        <v>2165000</v>
      </c>
      <c r="D65" s="32">
        <f>D66+D67+D68+D69</f>
        <v>0</v>
      </c>
      <c r="E65" s="32">
        <f t="shared" si="7"/>
        <v>2165000</v>
      </c>
      <c r="F65" s="32">
        <f>F66+F67+F68+F69</f>
        <v>490344</v>
      </c>
      <c r="G65" s="32"/>
      <c r="H65" s="30">
        <f t="shared" si="1"/>
        <v>490344</v>
      </c>
      <c r="I65" s="142">
        <f t="shared" si="13"/>
        <v>22.648683602771364</v>
      </c>
      <c r="J65" s="142" t="e">
        <f t="shared" si="13"/>
        <v>#DIV/0!</v>
      </c>
      <c r="K65" s="142">
        <f t="shared" si="14"/>
        <v>22.648683602771364</v>
      </c>
    </row>
    <row r="66" spans="1:11" s="8" customFormat="1" ht="61.5" customHeight="1" x14ac:dyDescent="0.25">
      <c r="A66" s="19">
        <v>22010300</v>
      </c>
      <c r="B66" s="22" t="s">
        <v>327</v>
      </c>
      <c r="C66" s="33">
        <v>65000</v>
      </c>
      <c r="D66" s="34"/>
      <c r="E66" s="32">
        <f t="shared" si="7"/>
        <v>65000</v>
      </c>
      <c r="F66" s="34">
        <v>28800</v>
      </c>
      <c r="G66" s="34"/>
      <c r="H66" s="30">
        <f t="shared" si="1"/>
        <v>28800</v>
      </c>
      <c r="I66" s="143">
        <f t="shared" si="13"/>
        <v>44.307692307692307</v>
      </c>
      <c r="J66" s="143" t="e">
        <f t="shared" si="13"/>
        <v>#DIV/0!</v>
      </c>
      <c r="K66" s="142">
        <f t="shared" si="14"/>
        <v>44.307692307692307</v>
      </c>
    </row>
    <row r="67" spans="1:11" s="8" customFormat="1" ht="19.149999999999999" customHeight="1" x14ac:dyDescent="0.25">
      <c r="A67" s="19">
        <v>22012500</v>
      </c>
      <c r="B67" s="22" t="s">
        <v>170</v>
      </c>
      <c r="C67" s="33">
        <v>1200000</v>
      </c>
      <c r="D67" s="34"/>
      <c r="E67" s="32">
        <f t="shared" si="7"/>
        <v>1200000</v>
      </c>
      <c r="F67" s="34">
        <v>176694</v>
      </c>
      <c r="G67" s="34"/>
      <c r="H67" s="30">
        <f t="shared" si="1"/>
        <v>176694</v>
      </c>
      <c r="I67" s="143">
        <f t="shared" si="13"/>
        <v>14.724499999999999</v>
      </c>
      <c r="J67" s="143" t="e">
        <f t="shared" si="13"/>
        <v>#DIV/0!</v>
      </c>
      <c r="K67" s="142">
        <f t="shared" si="14"/>
        <v>14.724499999999999</v>
      </c>
    </row>
    <row r="68" spans="1:11" s="8" customFormat="1" ht="30" customHeight="1" x14ac:dyDescent="0.25">
      <c r="A68" s="19">
        <v>22012600</v>
      </c>
      <c r="B68" s="22" t="s">
        <v>171</v>
      </c>
      <c r="C68" s="33">
        <v>900000</v>
      </c>
      <c r="D68" s="34"/>
      <c r="E68" s="32">
        <f t="shared" si="7"/>
        <v>900000</v>
      </c>
      <c r="F68" s="34">
        <v>284850</v>
      </c>
      <c r="G68" s="34"/>
      <c r="H68" s="30">
        <f t="shared" si="1"/>
        <v>284850</v>
      </c>
      <c r="I68" s="143">
        <f t="shared" si="13"/>
        <v>31.65</v>
      </c>
      <c r="J68" s="143" t="e">
        <f t="shared" si="13"/>
        <v>#DIV/0!</v>
      </c>
      <c r="K68" s="142">
        <f t="shared" si="14"/>
        <v>31.65</v>
      </c>
    </row>
    <row r="69" spans="1:11" s="8" customFormat="1" ht="109.5" hidden="1" customHeight="1" x14ac:dyDescent="0.25">
      <c r="A69" s="19">
        <v>22012900</v>
      </c>
      <c r="B69" s="22" t="s">
        <v>273</v>
      </c>
      <c r="C69" s="33"/>
      <c r="D69" s="34"/>
      <c r="E69" s="32">
        <f t="shared" si="7"/>
        <v>0</v>
      </c>
      <c r="F69" s="34"/>
      <c r="G69" s="34"/>
      <c r="H69" s="30">
        <f t="shared" si="1"/>
        <v>0</v>
      </c>
      <c r="I69" s="143" t="e">
        <f t="shared" si="13"/>
        <v>#DIV/0!</v>
      </c>
      <c r="J69" s="143" t="e">
        <f t="shared" si="13"/>
        <v>#DIV/0!</v>
      </c>
      <c r="K69" s="143" t="e">
        <f t="shared" si="14"/>
        <v>#DIV/0!</v>
      </c>
    </row>
    <row r="70" spans="1:11" s="12" customFormat="1" ht="45" x14ac:dyDescent="0.25">
      <c r="A70" s="16">
        <v>22080000</v>
      </c>
      <c r="B70" s="17" t="s">
        <v>13</v>
      </c>
      <c r="C70" s="32">
        <f>C71</f>
        <v>223980</v>
      </c>
      <c r="D70" s="35"/>
      <c r="E70" s="32">
        <f t="shared" si="7"/>
        <v>223980</v>
      </c>
      <c r="F70" s="32">
        <f>F71</f>
        <v>17956</v>
      </c>
      <c r="G70" s="35"/>
      <c r="H70" s="30">
        <f t="shared" si="1"/>
        <v>17956</v>
      </c>
      <c r="I70" s="142">
        <f t="shared" si="13"/>
        <v>8.0167872131440312</v>
      </c>
      <c r="J70" s="142" t="e">
        <f t="shared" si="13"/>
        <v>#DIV/0!</v>
      </c>
      <c r="K70" s="142">
        <f t="shared" si="14"/>
        <v>8.0167872131440312</v>
      </c>
    </row>
    <row r="71" spans="1:11" s="8" customFormat="1" ht="44.45" customHeight="1" x14ac:dyDescent="0.25">
      <c r="A71" s="19">
        <v>22080400</v>
      </c>
      <c r="B71" s="22" t="s">
        <v>18</v>
      </c>
      <c r="C71" s="33">
        <v>223980</v>
      </c>
      <c r="D71" s="34"/>
      <c r="E71" s="32">
        <f t="shared" si="7"/>
        <v>223980</v>
      </c>
      <c r="F71" s="34">
        <v>17956</v>
      </c>
      <c r="G71" s="34"/>
      <c r="H71" s="30">
        <f t="shared" si="1"/>
        <v>17956</v>
      </c>
      <c r="I71" s="143">
        <f t="shared" si="13"/>
        <v>8.0167872131440312</v>
      </c>
      <c r="J71" s="143" t="e">
        <f t="shared" si="13"/>
        <v>#DIV/0!</v>
      </c>
      <c r="K71" s="142">
        <f t="shared" si="14"/>
        <v>8.0167872131440312</v>
      </c>
    </row>
    <row r="72" spans="1:11" s="12" customFormat="1" ht="19.5" customHeight="1" x14ac:dyDescent="0.25">
      <c r="A72" s="16">
        <v>22090000</v>
      </c>
      <c r="B72" s="17" t="s">
        <v>22</v>
      </c>
      <c r="C72" s="32">
        <f>C73+C75</f>
        <v>7500</v>
      </c>
      <c r="D72" s="32">
        <f>D75</f>
        <v>0</v>
      </c>
      <c r="E72" s="32">
        <f t="shared" si="7"/>
        <v>7500</v>
      </c>
      <c r="F72" s="32">
        <f>F73+F75+F74</f>
        <v>430</v>
      </c>
      <c r="G72" s="32">
        <f>G75</f>
        <v>0</v>
      </c>
      <c r="H72" s="30">
        <f t="shared" si="1"/>
        <v>430</v>
      </c>
      <c r="I72" s="142">
        <f t="shared" si="13"/>
        <v>5.7333333333333334</v>
      </c>
      <c r="J72" s="142" t="e">
        <f t="shared" si="13"/>
        <v>#DIV/0!</v>
      </c>
      <c r="K72" s="142">
        <f t="shared" si="14"/>
        <v>5.7333333333333334</v>
      </c>
    </row>
    <row r="73" spans="1:11" s="8" customFormat="1" ht="51.75" customHeight="1" x14ac:dyDescent="0.25">
      <c r="A73" s="19">
        <v>22090100</v>
      </c>
      <c r="B73" s="22" t="s">
        <v>172</v>
      </c>
      <c r="C73" s="33">
        <v>2000</v>
      </c>
      <c r="D73" s="34"/>
      <c r="E73" s="32">
        <f t="shared" si="7"/>
        <v>2000</v>
      </c>
      <c r="F73" s="34">
        <v>226</v>
      </c>
      <c r="G73" s="34"/>
      <c r="H73" s="30">
        <f t="shared" si="1"/>
        <v>226</v>
      </c>
      <c r="I73" s="143">
        <f t="shared" si="13"/>
        <v>11.3</v>
      </c>
      <c r="J73" s="143" t="e">
        <f t="shared" si="13"/>
        <v>#DIV/0!</v>
      </c>
      <c r="K73" s="142">
        <f t="shared" si="14"/>
        <v>11.3</v>
      </c>
    </row>
    <row r="74" spans="1:11" s="8" customFormat="1" ht="18.75" hidden="1" customHeight="1" x14ac:dyDescent="0.25">
      <c r="A74" s="19">
        <v>22090200</v>
      </c>
      <c r="B74" s="20" t="s">
        <v>173</v>
      </c>
      <c r="C74" s="33">
        <v>0</v>
      </c>
      <c r="D74" s="34"/>
      <c r="E74" s="32">
        <f t="shared" si="7"/>
        <v>0</v>
      </c>
      <c r="F74" s="34"/>
      <c r="G74" s="34"/>
      <c r="H74" s="30">
        <f t="shared" si="1"/>
        <v>0</v>
      </c>
      <c r="I74" s="143" t="e">
        <f t="shared" si="13"/>
        <v>#DIV/0!</v>
      </c>
      <c r="J74" s="143" t="e">
        <f t="shared" si="13"/>
        <v>#DIV/0!</v>
      </c>
      <c r="K74" s="143" t="e">
        <f t="shared" si="14"/>
        <v>#DIV/0!</v>
      </c>
    </row>
    <row r="75" spans="1:11" s="8" customFormat="1" ht="50.25" customHeight="1" x14ac:dyDescent="0.25">
      <c r="A75" s="19">
        <v>22090400</v>
      </c>
      <c r="B75" s="22" t="s">
        <v>23</v>
      </c>
      <c r="C75" s="33">
        <v>5500</v>
      </c>
      <c r="D75" s="34"/>
      <c r="E75" s="32">
        <f t="shared" si="7"/>
        <v>5500</v>
      </c>
      <c r="F75" s="34">
        <v>204</v>
      </c>
      <c r="G75" s="34"/>
      <c r="H75" s="30">
        <f t="shared" si="1"/>
        <v>204</v>
      </c>
      <c r="I75" s="143">
        <f t="shared" si="13"/>
        <v>3.709090909090909</v>
      </c>
      <c r="J75" s="143" t="e">
        <f t="shared" si="13"/>
        <v>#DIV/0!</v>
      </c>
      <c r="K75" s="142">
        <f t="shared" si="14"/>
        <v>3.709090909090909</v>
      </c>
    </row>
    <row r="76" spans="1:11" s="8" customFormat="1" ht="90" customHeight="1" x14ac:dyDescent="0.25">
      <c r="A76" s="19">
        <v>22130000</v>
      </c>
      <c r="B76" s="22" t="s">
        <v>271</v>
      </c>
      <c r="C76" s="33">
        <v>13000</v>
      </c>
      <c r="D76" s="34"/>
      <c r="E76" s="32">
        <f t="shared" si="7"/>
        <v>13000</v>
      </c>
      <c r="F76" s="34">
        <v>4208</v>
      </c>
      <c r="G76" s="34"/>
      <c r="H76" s="30">
        <f t="shared" si="1"/>
        <v>4208</v>
      </c>
      <c r="I76" s="143">
        <f t="shared" si="13"/>
        <v>32.369230769230768</v>
      </c>
      <c r="J76" s="143"/>
      <c r="K76" s="142">
        <f t="shared" si="14"/>
        <v>32.369230769230768</v>
      </c>
    </row>
    <row r="77" spans="1:11" s="12" customFormat="1" ht="15" x14ac:dyDescent="0.25">
      <c r="A77" s="16">
        <v>24000000</v>
      </c>
      <c r="B77" s="18" t="s">
        <v>5</v>
      </c>
      <c r="C77" s="32">
        <f>C78</f>
        <v>660000</v>
      </c>
      <c r="D77" s="32">
        <f>D78+D81</f>
        <v>500</v>
      </c>
      <c r="E77" s="32">
        <f t="shared" si="7"/>
        <v>660500</v>
      </c>
      <c r="F77" s="32">
        <f>F78</f>
        <v>101060</v>
      </c>
      <c r="G77" s="32">
        <f>G78+G81</f>
        <v>0</v>
      </c>
      <c r="H77" s="30">
        <f t="shared" si="1"/>
        <v>101060</v>
      </c>
      <c r="I77" s="142">
        <f t="shared" si="13"/>
        <v>15.312121212121212</v>
      </c>
      <c r="J77" s="142">
        <f t="shared" si="13"/>
        <v>0</v>
      </c>
      <c r="K77" s="142">
        <f t="shared" si="14"/>
        <v>15.300529901589705</v>
      </c>
    </row>
    <row r="78" spans="1:11" s="10" customFormat="1" ht="15" x14ac:dyDescent="0.25">
      <c r="A78" s="16">
        <v>24060000</v>
      </c>
      <c r="B78" s="18" t="s">
        <v>6</v>
      </c>
      <c r="C78" s="32">
        <f>C79+C82</f>
        <v>660000</v>
      </c>
      <c r="D78" s="32">
        <f>D80</f>
        <v>500</v>
      </c>
      <c r="E78" s="32">
        <f t="shared" si="7"/>
        <v>660500</v>
      </c>
      <c r="F78" s="32">
        <f>F79+F82</f>
        <v>101060</v>
      </c>
      <c r="G78" s="32">
        <f>G80</f>
        <v>0</v>
      </c>
      <c r="H78" s="30">
        <f t="shared" si="1"/>
        <v>101060</v>
      </c>
      <c r="I78" s="142">
        <f t="shared" si="13"/>
        <v>15.312121212121212</v>
      </c>
      <c r="J78" s="142">
        <f t="shared" si="13"/>
        <v>0</v>
      </c>
      <c r="K78" s="142">
        <f t="shared" si="14"/>
        <v>15.300529901589705</v>
      </c>
    </row>
    <row r="79" spans="1:11" s="8" customFormat="1" ht="15" x14ac:dyDescent="0.25">
      <c r="A79" s="19">
        <v>24060300</v>
      </c>
      <c r="B79" s="20" t="s">
        <v>20</v>
      </c>
      <c r="C79" s="33">
        <v>600000</v>
      </c>
      <c r="D79" s="33"/>
      <c r="E79" s="32">
        <f t="shared" si="7"/>
        <v>600000</v>
      </c>
      <c r="F79" s="34">
        <v>101060</v>
      </c>
      <c r="G79" s="34"/>
      <c r="H79" s="30">
        <f t="shared" ref="H79:H95" si="16">F79+G79</f>
        <v>101060</v>
      </c>
      <c r="I79" s="143">
        <f t="shared" ref="I79:J109" si="17">F79/C79*100</f>
        <v>16.843333333333334</v>
      </c>
      <c r="J79" s="143" t="e">
        <f t="shared" si="17"/>
        <v>#DIV/0!</v>
      </c>
      <c r="K79" s="142">
        <f t="shared" si="14"/>
        <v>16.843333333333334</v>
      </c>
    </row>
    <row r="80" spans="1:11" s="8" customFormat="1" ht="64.5" customHeight="1" x14ac:dyDescent="0.25">
      <c r="A80" s="19">
        <v>24062100</v>
      </c>
      <c r="B80" s="22" t="s">
        <v>174</v>
      </c>
      <c r="C80" s="33"/>
      <c r="D80" s="33">
        <v>500</v>
      </c>
      <c r="E80" s="34">
        <f t="shared" si="7"/>
        <v>500</v>
      </c>
      <c r="F80" s="34"/>
      <c r="G80" s="34"/>
      <c r="H80" s="30">
        <f t="shared" si="16"/>
        <v>0</v>
      </c>
      <c r="I80" s="143" t="e">
        <f>F80/C80*100</f>
        <v>#DIV/0!</v>
      </c>
      <c r="J80" s="143">
        <f t="shared" si="17"/>
        <v>0</v>
      </c>
      <c r="K80" s="142">
        <f t="shared" si="14"/>
        <v>0</v>
      </c>
    </row>
    <row r="81" spans="1:11" s="8" customFormat="1" ht="33" hidden="1" customHeight="1" x14ac:dyDescent="0.25">
      <c r="A81" s="19">
        <v>24170000</v>
      </c>
      <c r="B81" s="22" t="s">
        <v>175</v>
      </c>
      <c r="C81" s="33"/>
      <c r="D81" s="33">
        <v>0</v>
      </c>
      <c r="E81" s="34">
        <f t="shared" si="7"/>
        <v>0</v>
      </c>
      <c r="F81" s="34"/>
      <c r="G81" s="34">
        <v>0</v>
      </c>
      <c r="H81" s="30">
        <f t="shared" si="16"/>
        <v>0</v>
      </c>
      <c r="I81" s="143" t="e">
        <f t="shared" ref="I81:I86" si="18">F81/C81*100</f>
        <v>#DIV/0!</v>
      </c>
      <c r="J81" s="143" t="e">
        <f t="shared" si="17"/>
        <v>#DIV/0!</v>
      </c>
      <c r="K81" s="142" t="e">
        <f t="shared" si="14"/>
        <v>#DIV/0!</v>
      </c>
    </row>
    <row r="82" spans="1:11" s="8" customFormat="1" ht="121.5" customHeight="1" x14ac:dyDescent="0.25">
      <c r="A82" s="19">
        <v>24062200</v>
      </c>
      <c r="B82" s="111" t="s">
        <v>272</v>
      </c>
      <c r="C82" s="33">
        <v>60000</v>
      </c>
      <c r="D82" s="33"/>
      <c r="E82" s="34">
        <f t="shared" si="7"/>
        <v>60000</v>
      </c>
      <c r="F82" s="34">
        <v>0</v>
      </c>
      <c r="G82" s="34"/>
      <c r="H82" s="30">
        <f t="shared" si="16"/>
        <v>0</v>
      </c>
      <c r="I82" s="143">
        <f t="shared" si="18"/>
        <v>0</v>
      </c>
      <c r="J82" s="143" t="e">
        <f t="shared" si="17"/>
        <v>#DIV/0!</v>
      </c>
      <c r="K82" s="142">
        <f t="shared" si="14"/>
        <v>0</v>
      </c>
    </row>
    <row r="83" spans="1:11" s="10" customFormat="1" ht="19.899999999999999" customHeight="1" x14ac:dyDescent="0.25">
      <c r="A83" s="16">
        <v>25000000</v>
      </c>
      <c r="B83" s="18" t="s">
        <v>7</v>
      </c>
      <c r="C83" s="32"/>
      <c r="D83" s="32">
        <f>D85+D86</f>
        <v>1455000</v>
      </c>
      <c r="E83" s="32">
        <f t="shared" si="7"/>
        <v>1455000</v>
      </c>
      <c r="F83" s="32"/>
      <c r="G83" s="32">
        <f>G85+G86</f>
        <v>4233327.0200000005</v>
      </c>
      <c r="H83" s="30">
        <f t="shared" si="16"/>
        <v>4233327.0200000005</v>
      </c>
      <c r="I83" s="143" t="e">
        <f t="shared" si="18"/>
        <v>#DIV/0!</v>
      </c>
      <c r="J83" s="142">
        <f t="shared" si="17"/>
        <v>290.95031065292096</v>
      </c>
      <c r="K83" s="142">
        <f t="shared" si="14"/>
        <v>290.95031065292096</v>
      </c>
    </row>
    <row r="84" spans="1:11" s="8" customFormat="1" ht="17.25" hidden="1" customHeight="1" x14ac:dyDescent="0.25">
      <c r="A84" s="23"/>
      <c r="B84" s="25"/>
      <c r="C84" s="34"/>
      <c r="D84" s="36"/>
      <c r="E84" s="32">
        <f t="shared" si="7"/>
        <v>0</v>
      </c>
      <c r="F84" s="36"/>
      <c r="G84" s="36"/>
      <c r="H84" s="30">
        <f t="shared" si="16"/>
        <v>0</v>
      </c>
      <c r="I84" s="143" t="e">
        <f t="shared" si="18"/>
        <v>#DIV/0!</v>
      </c>
      <c r="J84" s="142" t="e">
        <f t="shared" si="17"/>
        <v>#DIV/0!</v>
      </c>
      <c r="K84" s="142" t="e">
        <f t="shared" si="14"/>
        <v>#DIV/0!</v>
      </c>
    </row>
    <row r="85" spans="1:11" s="10" customFormat="1" ht="33" customHeight="1" x14ac:dyDescent="0.25">
      <c r="A85" s="16">
        <v>25010000</v>
      </c>
      <c r="B85" s="17" t="s">
        <v>176</v>
      </c>
      <c r="C85" s="32"/>
      <c r="D85" s="31">
        <v>1455000</v>
      </c>
      <c r="E85" s="32">
        <f t="shared" si="7"/>
        <v>1455000</v>
      </c>
      <c r="F85" s="32"/>
      <c r="G85" s="32">
        <v>390017.88</v>
      </c>
      <c r="H85" s="30">
        <f t="shared" si="16"/>
        <v>390017.88</v>
      </c>
      <c r="I85" s="143" t="e">
        <f t="shared" si="18"/>
        <v>#DIV/0!</v>
      </c>
      <c r="J85" s="142">
        <f t="shared" si="17"/>
        <v>26.805352577319585</v>
      </c>
      <c r="K85" s="142">
        <f t="shared" si="14"/>
        <v>26.805352577319585</v>
      </c>
    </row>
    <row r="86" spans="1:11" s="10" customFormat="1" ht="30.75" customHeight="1" x14ac:dyDescent="0.25">
      <c r="A86" s="16">
        <v>25020000</v>
      </c>
      <c r="B86" s="17" t="s">
        <v>177</v>
      </c>
      <c r="C86" s="32"/>
      <c r="D86" s="31">
        <v>0</v>
      </c>
      <c r="E86" s="32">
        <f t="shared" si="7"/>
        <v>0</v>
      </c>
      <c r="F86" s="32"/>
      <c r="G86" s="32">
        <v>3843309.14</v>
      </c>
      <c r="H86" s="30">
        <f t="shared" si="16"/>
        <v>3843309.14</v>
      </c>
      <c r="I86" s="143" t="e">
        <f t="shared" si="18"/>
        <v>#DIV/0!</v>
      </c>
      <c r="J86" s="142" t="e">
        <f t="shared" ref="J86" si="19">G86/D86*100</f>
        <v>#DIV/0!</v>
      </c>
      <c r="K86" s="142" t="e">
        <f t="shared" ref="K86" si="20">H86/E86*100</f>
        <v>#DIV/0!</v>
      </c>
    </row>
    <row r="87" spans="1:11" s="12" customFormat="1" ht="19.149999999999999" customHeight="1" x14ac:dyDescent="0.25">
      <c r="A87" s="16">
        <v>30000000</v>
      </c>
      <c r="B87" s="153" t="s">
        <v>21</v>
      </c>
      <c r="C87" s="32">
        <f>C88</f>
        <v>0</v>
      </c>
      <c r="D87" s="32">
        <f>D89+D90</f>
        <v>1550000</v>
      </c>
      <c r="E87" s="32">
        <f t="shared" si="7"/>
        <v>1550000</v>
      </c>
      <c r="F87" s="32">
        <f>F88</f>
        <v>0</v>
      </c>
      <c r="G87" s="32">
        <f>G89+G90</f>
        <v>135238.20000000001</v>
      </c>
      <c r="H87" s="30">
        <f t="shared" si="16"/>
        <v>135238.20000000001</v>
      </c>
      <c r="I87" s="142" t="e">
        <f t="shared" si="17"/>
        <v>#DIV/0!</v>
      </c>
      <c r="J87" s="142">
        <f t="shared" si="17"/>
        <v>8.725045161290323</v>
      </c>
      <c r="K87" s="142">
        <f t="shared" si="14"/>
        <v>8.725045161290323</v>
      </c>
    </row>
    <row r="88" spans="1:11" s="8" customFormat="1" ht="76.900000000000006" hidden="1" customHeight="1" x14ac:dyDescent="0.25">
      <c r="A88" s="19">
        <v>31010200</v>
      </c>
      <c r="B88" s="22" t="s">
        <v>178</v>
      </c>
      <c r="C88" s="34">
        <v>0</v>
      </c>
      <c r="D88" s="34"/>
      <c r="E88" s="32">
        <f t="shared" si="7"/>
        <v>0</v>
      </c>
      <c r="F88" s="34">
        <v>0</v>
      </c>
      <c r="G88" s="34"/>
      <c r="H88" s="30">
        <f t="shared" si="16"/>
        <v>0</v>
      </c>
      <c r="I88" s="143" t="e">
        <f t="shared" si="17"/>
        <v>#DIV/0!</v>
      </c>
      <c r="J88" s="143" t="e">
        <f t="shared" si="17"/>
        <v>#DIV/0!</v>
      </c>
      <c r="K88" s="143" t="e">
        <f t="shared" si="14"/>
        <v>#DIV/0!</v>
      </c>
    </row>
    <row r="89" spans="1:11" s="8" customFormat="1" ht="49.5" customHeight="1" x14ac:dyDescent="0.25">
      <c r="A89" s="19">
        <v>31030000</v>
      </c>
      <c r="B89" s="22" t="s">
        <v>179</v>
      </c>
      <c r="C89" s="34"/>
      <c r="D89" s="33">
        <v>250000</v>
      </c>
      <c r="E89" s="32">
        <f t="shared" si="7"/>
        <v>250000</v>
      </c>
      <c r="F89" s="34"/>
      <c r="G89" s="34"/>
      <c r="H89" s="30">
        <f t="shared" si="16"/>
        <v>0</v>
      </c>
      <c r="I89" s="143" t="e">
        <f t="shared" si="17"/>
        <v>#DIV/0!</v>
      </c>
      <c r="J89" s="143">
        <f t="shared" si="17"/>
        <v>0</v>
      </c>
      <c r="K89" s="143">
        <f t="shared" si="14"/>
        <v>0</v>
      </c>
    </row>
    <row r="90" spans="1:11" s="8" customFormat="1" ht="81" customHeight="1" x14ac:dyDescent="0.25">
      <c r="A90" s="19">
        <v>33010100</v>
      </c>
      <c r="B90" s="22" t="s">
        <v>180</v>
      </c>
      <c r="C90" s="34"/>
      <c r="D90" s="33">
        <v>1300000</v>
      </c>
      <c r="E90" s="32">
        <f t="shared" si="7"/>
        <v>1300000</v>
      </c>
      <c r="F90" s="34"/>
      <c r="G90" s="34">
        <v>135238.20000000001</v>
      </c>
      <c r="H90" s="30">
        <f t="shared" si="16"/>
        <v>135238.20000000001</v>
      </c>
      <c r="I90" s="143" t="e">
        <f t="shared" si="17"/>
        <v>#DIV/0!</v>
      </c>
      <c r="J90" s="143">
        <f t="shared" si="17"/>
        <v>10.402938461538461</v>
      </c>
      <c r="K90" s="142">
        <f t="shared" si="14"/>
        <v>10.402938461538461</v>
      </c>
    </row>
    <row r="91" spans="1:11" s="9" customFormat="1" ht="19.899999999999999" customHeight="1" x14ac:dyDescent="0.25">
      <c r="A91" s="23"/>
      <c r="B91" s="37" t="s">
        <v>8</v>
      </c>
      <c r="C91" s="32">
        <f>C9+C58+C87</f>
        <v>252863290</v>
      </c>
      <c r="D91" s="32">
        <f>D9+D58+D87</f>
        <v>3095000</v>
      </c>
      <c r="E91" s="36">
        <f t="shared" si="7"/>
        <v>255958290</v>
      </c>
      <c r="F91" s="32">
        <f>F9+F58+F87</f>
        <v>58368271</v>
      </c>
      <c r="G91" s="32">
        <f>G9+G58+G87</f>
        <v>4428936.830000001</v>
      </c>
      <c r="H91" s="30">
        <f t="shared" si="16"/>
        <v>62797207.829999998</v>
      </c>
      <c r="I91" s="142">
        <f t="shared" si="17"/>
        <v>23.082935842525817</v>
      </c>
      <c r="J91" s="142">
        <f t="shared" si="17"/>
        <v>143.09973602584819</v>
      </c>
      <c r="K91" s="142">
        <f t="shared" si="14"/>
        <v>24.534156651069985</v>
      </c>
    </row>
    <row r="92" spans="1:11" s="13" customFormat="1" ht="19.149999999999999" customHeight="1" x14ac:dyDescent="0.25">
      <c r="A92" s="26" t="s">
        <v>16</v>
      </c>
      <c r="B92" s="27" t="s">
        <v>15</v>
      </c>
      <c r="C92" s="32">
        <f t="shared" ref="C92:H92" si="21">C93+C112</f>
        <v>52644675</v>
      </c>
      <c r="D92" s="32">
        <f t="shared" si="21"/>
        <v>0</v>
      </c>
      <c r="E92" s="32">
        <f t="shared" si="21"/>
        <v>52644675</v>
      </c>
      <c r="F92" s="32">
        <f t="shared" si="21"/>
        <v>18004990</v>
      </c>
      <c r="G92" s="32">
        <f t="shared" si="21"/>
        <v>295700</v>
      </c>
      <c r="H92" s="32">
        <f t="shared" si="21"/>
        <v>16544490</v>
      </c>
      <c r="I92" s="142">
        <f t="shared" si="17"/>
        <v>34.200970943405004</v>
      </c>
      <c r="J92" s="142" t="e">
        <f t="shared" si="17"/>
        <v>#DIV/0!</v>
      </c>
      <c r="K92" s="142">
        <f t="shared" si="14"/>
        <v>31.426711248573575</v>
      </c>
    </row>
    <row r="93" spans="1:11" s="9" customFormat="1" ht="18.75" customHeight="1" x14ac:dyDescent="0.25">
      <c r="A93" s="23">
        <v>41000000</v>
      </c>
      <c r="B93" s="24" t="s">
        <v>181</v>
      </c>
      <c r="C93" s="36">
        <f t="shared" ref="C93:H93" si="22">C96+C104+C107+C94</f>
        <v>52644675</v>
      </c>
      <c r="D93" s="36">
        <f t="shared" si="22"/>
        <v>0</v>
      </c>
      <c r="E93" s="36">
        <f t="shared" si="22"/>
        <v>52644675</v>
      </c>
      <c r="F93" s="36">
        <f t="shared" si="22"/>
        <v>18004990</v>
      </c>
      <c r="G93" s="36">
        <f t="shared" si="22"/>
        <v>295700</v>
      </c>
      <c r="H93" s="36">
        <f t="shared" si="22"/>
        <v>16544490</v>
      </c>
      <c r="I93" s="142">
        <f t="shared" si="17"/>
        <v>34.200970943405004</v>
      </c>
      <c r="J93" s="142" t="e">
        <f t="shared" si="17"/>
        <v>#DIV/0!</v>
      </c>
      <c r="K93" s="142">
        <f t="shared" si="14"/>
        <v>31.426711248573575</v>
      </c>
    </row>
    <row r="94" spans="1:11" s="9" customFormat="1" ht="18.75" customHeight="1" x14ac:dyDescent="0.25">
      <c r="A94" s="23">
        <v>41020000</v>
      </c>
      <c r="B94" s="24" t="s">
        <v>260</v>
      </c>
      <c r="C94" s="36">
        <f>C95</f>
        <v>0</v>
      </c>
      <c r="D94" s="36"/>
      <c r="E94" s="36">
        <f t="shared" ref="E94:E111" si="23">C94+D94</f>
        <v>0</v>
      </c>
      <c r="F94" s="36">
        <f>F95</f>
        <v>0</v>
      </c>
      <c r="G94" s="36"/>
      <c r="H94" s="30">
        <f t="shared" si="16"/>
        <v>0</v>
      </c>
      <c r="I94" s="142" t="e">
        <f t="shared" ref="I94:K95" si="24">F94/C94*100</f>
        <v>#DIV/0!</v>
      </c>
      <c r="J94" s="142" t="e">
        <f t="shared" si="24"/>
        <v>#DIV/0!</v>
      </c>
      <c r="K94" s="142" t="e">
        <f t="shared" si="24"/>
        <v>#DIV/0!</v>
      </c>
    </row>
    <row r="95" spans="1:11" s="8" customFormat="1" ht="97.5" hidden="1" customHeight="1" x14ac:dyDescent="0.25">
      <c r="A95" s="19">
        <v>41021400</v>
      </c>
      <c r="B95" s="22" t="s">
        <v>276</v>
      </c>
      <c r="C95" s="34"/>
      <c r="D95" s="34"/>
      <c r="E95" s="36">
        <f t="shared" si="23"/>
        <v>0</v>
      </c>
      <c r="F95" s="34"/>
      <c r="G95" s="34"/>
      <c r="H95" s="30">
        <f t="shared" si="16"/>
        <v>0</v>
      </c>
      <c r="I95" s="142" t="e">
        <f t="shared" si="24"/>
        <v>#DIV/0!</v>
      </c>
      <c r="J95" s="142" t="e">
        <f t="shared" si="24"/>
        <v>#DIV/0!</v>
      </c>
      <c r="K95" s="142" t="e">
        <f t="shared" si="24"/>
        <v>#DIV/0!</v>
      </c>
    </row>
    <row r="96" spans="1:11" s="10" customFormat="1" ht="32.25" customHeight="1" x14ac:dyDescent="0.25">
      <c r="A96" s="16">
        <v>41030000</v>
      </c>
      <c r="B96" s="17" t="s">
        <v>40</v>
      </c>
      <c r="C96" s="31">
        <f>C98+C99+C100+C103+C101+C102</f>
        <v>50649000</v>
      </c>
      <c r="D96" s="31">
        <f t="shared" ref="D96:E96" si="25">D98+D99+D100+D103+D101+D102</f>
        <v>0</v>
      </c>
      <c r="E96" s="31">
        <f t="shared" si="25"/>
        <v>50649000</v>
      </c>
      <c r="F96" s="31">
        <f>F98+F99+F100+F103+F101+F102</f>
        <v>17434800</v>
      </c>
      <c r="G96" s="31">
        <f>G98+G99+G100+G103</f>
        <v>295700</v>
      </c>
      <c r="H96" s="31">
        <f t="shared" ref="H96" si="26">H98+H99+H100+H103</f>
        <v>15974300</v>
      </c>
      <c r="I96" s="142">
        <f t="shared" si="17"/>
        <v>34.422792157791861</v>
      </c>
      <c r="J96" s="142" t="e">
        <f t="shared" si="17"/>
        <v>#DIV/0!</v>
      </c>
      <c r="K96" s="142">
        <f t="shared" si="14"/>
        <v>31.539220912555038</v>
      </c>
    </row>
    <row r="97" spans="1:11" s="8" customFormat="1" ht="24.75" hidden="1" customHeight="1" x14ac:dyDescent="0.25">
      <c r="A97" s="19">
        <v>41033200</v>
      </c>
      <c r="B97" s="22" t="s">
        <v>182</v>
      </c>
      <c r="C97" s="34">
        <v>0</v>
      </c>
      <c r="D97" s="34"/>
      <c r="E97" s="34">
        <f t="shared" si="23"/>
        <v>0</v>
      </c>
      <c r="F97" s="34">
        <v>0</v>
      </c>
      <c r="G97" s="34"/>
      <c r="H97" s="36">
        <f t="shared" ref="H97:H103" si="27">F97+G97</f>
        <v>0</v>
      </c>
      <c r="I97" s="142" t="e">
        <f t="shared" si="17"/>
        <v>#DIV/0!</v>
      </c>
      <c r="J97" s="142" t="e">
        <f t="shared" si="17"/>
        <v>#DIV/0!</v>
      </c>
      <c r="K97" s="142" t="e">
        <f t="shared" si="14"/>
        <v>#DIV/0!</v>
      </c>
    </row>
    <row r="98" spans="1:11" s="8" customFormat="1" ht="45" hidden="1" customHeight="1" x14ac:dyDescent="0.25">
      <c r="A98" s="19">
        <v>41033300</v>
      </c>
      <c r="B98" s="22" t="s">
        <v>287</v>
      </c>
      <c r="C98" s="34"/>
      <c r="D98" s="34"/>
      <c r="E98" s="32">
        <f t="shared" si="23"/>
        <v>0</v>
      </c>
      <c r="F98" s="34"/>
      <c r="G98" s="34"/>
      <c r="H98" s="32">
        <f t="shared" si="27"/>
        <v>0</v>
      </c>
      <c r="I98" s="143" t="e">
        <f t="shared" si="17"/>
        <v>#DIV/0!</v>
      </c>
      <c r="J98" s="143" t="e">
        <f t="shared" si="17"/>
        <v>#DIV/0!</v>
      </c>
      <c r="K98" s="143" t="e">
        <f t="shared" si="14"/>
        <v>#DIV/0!</v>
      </c>
    </row>
    <row r="99" spans="1:11" s="8" customFormat="1" ht="30.75" customHeight="1" x14ac:dyDescent="0.25">
      <c r="A99" s="19">
        <v>41033900</v>
      </c>
      <c r="B99" s="22" t="s">
        <v>41</v>
      </c>
      <c r="C99" s="33">
        <v>45570700</v>
      </c>
      <c r="D99" s="34"/>
      <c r="E99" s="32">
        <f t="shared" si="23"/>
        <v>45570700</v>
      </c>
      <c r="F99" s="34">
        <v>15639900</v>
      </c>
      <c r="G99" s="34"/>
      <c r="H99" s="32">
        <f t="shared" si="27"/>
        <v>15639900</v>
      </c>
      <c r="I99" s="143">
        <f t="shared" si="17"/>
        <v>34.320078471473998</v>
      </c>
      <c r="J99" s="143" t="e">
        <f t="shared" si="17"/>
        <v>#DIV/0!</v>
      </c>
      <c r="K99" s="142">
        <f t="shared" si="14"/>
        <v>34.320078471473998</v>
      </c>
    </row>
    <row r="100" spans="1:11" s="8" customFormat="1" ht="46.5" customHeight="1" x14ac:dyDescent="0.25">
      <c r="A100" s="19">
        <v>41035400</v>
      </c>
      <c r="B100" s="22" t="s">
        <v>299</v>
      </c>
      <c r="C100" s="33">
        <v>129100</v>
      </c>
      <c r="D100" s="34">
        <v>0</v>
      </c>
      <c r="E100" s="32">
        <f t="shared" si="23"/>
        <v>129100</v>
      </c>
      <c r="F100" s="34">
        <v>38700</v>
      </c>
      <c r="G100" s="34"/>
      <c r="H100" s="32">
        <f t="shared" si="27"/>
        <v>38700</v>
      </c>
      <c r="I100" s="143">
        <f t="shared" si="17"/>
        <v>29.97676219984508</v>
      </c>
      <c r="J100" s="143" t="e">
        <f t="shared" si="17"/>
        <v>#DIV/0!</v>
      </c>
      <c r="K100" s="142">
        <f t="shared" si="14"/>
        <v>29.97676219984508</v>
      </c>
    </row>
    <row r="101" spans="1:11" s="8" customFormat="1" ht="74.25" customHeight="1" x14ac:dyDescent="0.25">
      <c r="A101" s="19">
        <v>41036000</v>
      </c>
      <c r="B101" s="22" t="s">
        <v>300</v>
      </c>
      <c r="C101" s="33">
        <v>1437100</v>
      </c>
      <c r="D101" s="34"/>
      <c r="E101" s="32">
        <f t="shared" si="23"/>
        <v>1437100</v>
      </c>
      <c r="F101" s="34"/>
      <c r="G101" s="34"/>
      <c r="H101" s="32">
        <f t="shared" si="27"/>
        <v>0</v>
      </c>
      <c r="I101" s="143">
        <f t="shared" si="17"/>
        <v>0</v>
      </c>
      <c r="J101" s="143"/>
      <c r="K101" s="142">
        <f t="shared" si="14"/>
        <v>0</v>
      </c>
    </row>
    <row r="102" spans="1:11" s="8" customFormat="1" ht="51" customHeight="1" x14ac:dyDescent="0.25">
      <c r="A102" s="19">
        <v>41036300</v>
      </c>
      <c r="B102" s="22" t="s">
        <v>301</v>
      </c>
      <c r="C102" s="33">
        <v>3512100</v>
      </c>
      <c r="D102" s="34"/>
      <c r="E102" s="32">
        <f t="shared" si="23"/>
        <v>3512100</v>
      </c>
      <c r="F102" s="34">
        <v>1756200</v>
      </c>
      <c r="G102" s="34"/>
      <c r="H102" s="32">
        <f t="shared" si="27"/>
        <v>1756200</v>
      </c>
      <c r="I102" s="143">
        <f t="shared" si="17"/>
        <v>50.004270949004869</v>
      </c>
      <c r="J102" s="143"/>
      <c r="K102" s="142">
        <f t="shared" si="14"/>
        <v>50.004270949004869</v>
      </c>
    </row>
    <row r="103" spans="1:11" s="8" customFormat="1" ht="60.75" customHeight="1" x14ac:dyDescent="0.25">
      <c r="A103" s="19">
        <v>41037400</v>
      </c>
      <c r="B103" s="22" t="s">
        <v>289</v>
      </c>
      <c r="C103" s="33">
        <v>0</v>
      </c>
      <c r="D103" s="34"/>
      <c r="E103" s="32">
        <f t="shared" si="23"/>
        <v>0</v>
      </c>
      <c r="F103" s="34"/>
      <c r="G103" s="34">
        <v>295700</v>
      </c>
      <c r="H103" s="32">
        <f t="shared" si="27"/>
        <v>295700</v>
      </c>
      <c r="I103" s="143" t="e">
        <f t="shared" si="17"/>
        <v>#DIV/0!</v>
      </c>
      <c r="J103" s="143" t="e">
        <f t="shared" si="17"/>
        <v>#DIV/0!</v>
      </c>
      <c r="K103" s="142" t="e">
        <f t="shared" si="14"/>
        <v>#DIV/0!</v>
      </c>
    </row>
    <row r="104" spans="1:11" s="10" customFormat="1" ht="27.75" hidden="1" customHeight="1" x14ac:dyDescent="0.25">
      <c r="A104" s="16">
        <v>41040000</v>
      </c>
      <c r="B104" s="17" t="s">
        <v>183</v>
      </c>
      <c r="C104" s="32">
        <f>SUM(C105:C105)</f>
        <v>0</v>
      </c>
      <c r="D104" s="32">
        <f>SUM(D105:D105)</f>
        <v>0</v>
      </c>
      <c r="E104" s="36">
        <f t="shared" si="23"/>
        <v>0</v>
      </c>
      <c r="F104" s="32">
        <f>SUM(F105:F105)</f>
        <v>0</v>
      </c>
      <c r="G104" s="32">
        <f>SUM(G105:G105)</f>
        <v>0</v>
      </c>
      <c r="H104" s="32">
        <f>SUM(H105:H105)</f>
        <v>0</v>
      </c>
      <c r="I104" s="142" t="e">
        <f t="shared" si="17"/>
        <v>#DIV/0!</v>
      </c>
      <c r="J104" s="142" t="e">
        <f t="shared" si="17"/>
        <v>#DIV/0!</v>
      </c>
      <c r="K104" s="142" t="e">
        <f t="shared" si="14"/>
        <v>#DIV/0!</v>
      </c>
    </row>
    <row r="105" spans="1:11" s="8" customFormat="1" ht="93" hidden="1" customHeight="1" x14ac:dyDescent="0.25">
      <c r="A105" s="19">
        <v>41040200</v>
      </c>
      <c r="B105" s="22" t="s">
        <v>184</v>
      </c>
      <c r="C105" s="33">
        <v>0</v>
      </c>
      <c r="D105" s="34"/>
      <c r="E105" s="32">
        <f t="shared" si="23"/>
        <v>0</v>
      </c>
      <c r="F105" s="34">
        <v>0</v>
      </c>
      <c r="G105" s="34"/>
      <c r="H105" s="32">
        <f>F105+G105</f>
        <v>0</v>
      </c>
      <c r="I105" s="143" t="e">
        <f t="shared" si="17"/>
        <v>#DIV/0!</v>
      </c>
      <c r="J105" s="143" t="e">
        <f t="shared" si="17"/>
        <v>#DIV/0!</v>
      </c>
      <c r="K105" s="142" t="e">
        <f t="shared" si="14"/>
        <v>#DIV/0!</v>
      </c>
    </row>
    <row r="106" spans="1:11" s="8" customFormat="1" ht="19.5" hidden="1" customHeight="1" x14ac:dyDescent="0.25">
      <c r="A106" s="19">
        <v>41040400</v>
      </c>
      <c r="B106" s="22" t="s">
        <v>208</v>
      </c>
      <c r="C106" s="33">
        <v>0</v>
      </c>
      <c r="D106" s="34"/>
      <c r="E106" s="32">
        <f t="shared" si="23"/>
        <v>0</v>
      </c>
      <c r="F106" s="34"/>
      <c r="G106" s="34"/>
      <c r="H106" s="32">
        <f>F106+G106</f>
        <v>0</v>
      </c>
      <c r="I106" s="143" t="e">
        <f>F106/C106*100</f>
        <v>#DIV/0!</v>
      </c>
      <c r="J106" s="143" t="e">
        <f>G106/D106*100</f>
        <v>#DIV/0!</v>
      </c>
      <c r="K106" s="142" t="e">
        <f t="shared" si="14"/>
        <v>#DIV/0!</v>
      </c>
    </row>
    <row r="107" spans="1:11" s="10" customFormat="1" ht="33" customHeight="1" x14ac:dyDescent="0.25">
      <c r="A107" s="16">
        <v>41050000</v>
      </c>
      <c r="B107" s="17" t="s">
        <v>42</v>
      </c>
      <c r="C107" s="32">
        <f t="shared" ref="C107:H107" si="28">SUM(C108:C111)</f>
        <v>1995675</v>
      </c>
      <c r="D107" s="32">
        <f t="shared" si="28"/>
        <v>0</v>
      </c>
      <c r="E107" s="32">
        <f t="shared" si="28"/>
        <v>1995675</v>
      </c>
      <c r="F107" s="32">
        <f t="shared" si="28"/>
        <v>570190</v>
      </c>
      <c r="G107" s="32">
        <f t="shared" si="28"/>
        <v>0</v>
      </c>
      <c r="H107" s="32">
        <f t="shared" si="28"/>
        <v>570190</v>
      </c>
      <c r="I107" s="142">
        <f t="shared" si="17"/>
        <v>28.571285404687636</v>
      </c>
      <c r="J107" s="142" t="e">
        <f t="shared" si="17"/>
        <v>#DIV/0!</v>
      </c>
      <c r="K107" s="142">
        <f t="shared" si="14"/>
        <v>28.571285404687636</v>
      </c>
    </row>
    <row r="108" spans="1:11" s="8" customFormat="1" ht="47.25" customHeight="1" x14ac:dyDescent="0.25">
      <c r="A108" s="19">
        <v>41051000</v>
      </c>
      <c r="B108" s="22" t="s">
        <v>186</v>
      </c>
      <c r="C108" s="33">
        <v>1434957</v>
      </c>
      <c r="D108" s="34"/>
      <c r="E108" s="32">
        <f t="shared" si="23"/>
        <v>1434957</v>
      </c>
      <c r="F108" s="34">
        <v>492477</v>
      </c>
      <c r="G108" s="34"/>
      <c r="H108" s="32">
        <f t="shared" ref="H108:H117" si="29">F108+G108</f>
        <v>492477</v>
      </c>
      <c r="I108" s="143">
        <f t="shared" si="17"/>
        <v>34.319983107507753</v>
      </c>
      <c r="J108" s="143" t="e">
        <f t="shared" si="17"/>
        <v>#DIV/0!</v>
      </c>
      <c r="K108" s="142">
        <f t="shared" si="14"/>
        <v>34.319983107507753</v>
      </c>
    </row>
    <row r="109" spans="1:11" s="8" customFormat="1" ht="22.5" customHeight="1" x14ac:dyDescent="0.25">
      <c r="A109" s="19">
        <v>41053900</v>
      </c>
      <c r="B109" s="22" t="s">
        <v>125</v>
      </c>
      <c r="C109" s="33">
        <v>300000</v>
      </c>
      <c r="D109" s="34"/>
      <c r="E109" s="32">
        <f t="shared" si="23"/>
        <v>300000</v>
      </c>
      <c r="F109" s="34">
        <v>0</v>
      </c>
      <c r="G109" s="34"/>
      <c r="H109" s="32">
        <f t="shared" si="29"/>
        <v>0</v>
      </c>
      <c r="I109" s="143">
        <f t="shared" si="17"/>
        <v>0</v>
      </c>
      <c r="J109" s="143" t="e">
        <f t="shared" si="17"/>
        <v>#DIV/0!</v>
      </c>
      <c r="K109" s="143">
        <f t="shared" si="14"/>
        <v>0</v>
      </c>
    </row>
    <row r="110" spans="1:11" s="8" customFormat="1" ht="62.25" customHeight="1" x14ac:dyDescent="0.25">
      <c r="A110" s="151">
        <v>41055000</v>
      </c>
      <c r="B110" s="148" t="s">
        <v>205</v>
      </c>
      <c r="C110" s="33">
        <v>15000</v>
      </c>
      <c r="D110" s="34"/>
      <c r="E110" s="32">
        <f t="shared" si="23"/>
        <v>15000</v>
      </c>
      <c r="F110" s="34"/>
      <c r="G110" s="34"/>
      <c r="H110" s="32">
        <f t="shared" si="29"/>
        <v>0</v>
      </c>
      <c r="I110" s="143">
        <f t="shared" ref="I110:K117" si="30">F110/C110*100</f>
        <v>0</v>
      </c>
      <c r="J110" s="143" t="e">
        <f t="shared" ref="J110:J114" si="31">G110/D110*100</f>
        <v>#DIV/0!</v>
      </c>
      <c r="K110" s="142">
        <f t="shared" ref="K110:K114" si="32">H110/E110*100</f>
        <v>0</v>
      </c>
    </row>
    <row r="111" spans="1:11" s="8" customFormat="1" ht="100.5" customHeight="1" x14ac:dyDescent="0.25">
      <c r="A111" s="154">
        <v>41059300</v>
      </c>
      <c r="B111" s="148" t="s">
        <v>288</v>
      </c>
      <c r="C111" s="33">
        <v>245718</v>
      </c>
      <c r="D111" s="34"/>
      <c r="E111" s="32">
        <f t="shared" si="23"/>
        <v>245718</v>
      </c>
      <c r="F111" s="34">
        <v>77713</v>
      </c>
      <c r="G111" s="34"/>
      <c r="H111" s="32">
        <f t="shared" si="29"/>
        <v>77713</v>
      </c>
      <c r="I111" s="143">
        <f t="shared" ref="I111" si="33">F111/C111*100</f>
        <v>31.626905639798469</v>
      </c>
      <c r="J111" s="143" t="e">
        <f t="shared" si="31"/>
        <v>#DIV/0!</v>
      </c>
      <c r="K111" s="142">
        <f t="shared" si="32"/>
        <v>31.626905639798469</v>
      </c>
    </row>
    <row r="112" spans="1:11" s="8" customFormat="1" ht="43.9" hidden="1" customHeight="1" x14ac:dyDescent="0.25">
      <c r="A112" s="155">
        <v>42000000</v>
      </c>
      <c r="B112" s="54" t="s">
        <v>261</v>
      </c>
      <c r="C112" s="56">
        <f>C113</f>
        <v>0</v>
      </c>
      <c r="D112" s="56">
        <f>D113</f>
        <v>0</v>
      </c>
      <c r="E112" s="32">
        <f>C112+D112</f>
        <v>0</v>
      </c>
      <c r="F112" s="34">
        <f>F113</f>
        <v>0</v>
      </c>
      <c r="G112" s="36">
        <f>G113</f>
        <v>0</v>
      </c>
      <c r="H112" s="32">
        <f>F112+G112</f>
        <v>0</v>
      </c>
      <c r="I112" s="143" t="e">
        <f t="shared" si="30"/>
        <v>#DIV/0!</v>
      </c>
      <c r="J112" s="143" t="e">
        <f t="shared" si="31"/>
        <v>#DIV/0!</v>
      </c>
      <c r="K112" s="142" t="e">
        <f t="shared" si="32"/>
        <v>#DIV/0!</v>
      </c>
    </row>
    <row r="113" spans="1:11" s="8" customFormat="1" ht="36" hidden="1" customHeight="1" x14ac:dyDescent="0.25">
      <c r="A113" s="23">
        <v>42020000</v>
      </c>
      <c r="B113" s="54" t="s">
        <v>262</v>
      </c>
      <c r="C113" s="56">
        <f>C114</f>
        <v>0</v>
      </c>
      <c r="D113" s="56">
        <f>D114</f>
        <v>0</v>
      </c>
      <c r="E113" s="32">
        <f>C113+D113</f>
        <v>0</v>
      </c>
      <c r="F113" s="34">
        <f>F114</f>
        <v>0</v>
      </c>
      <c r="G113" s="36">
        <f>G114</f>
        <v>0</v>
      </c>
      <c r="H113" s="32">
        <f>F113+G113</f>
        <v>0</v>
      </c>
      <c r="I113" s="143" t="e">
        <f t="shared" ref="I113:I116" si="34">F113/C113*100</f>
        <v>#DIV/0!</v>
      </c>
      <c r="J113" s="143" t="e">
        <f t="shared" si="31"/>
        <v>#DIV/0!</v>
      </c>
      <c r="K113" s="142" t="e">
        <f t="shared" si="32"/>
        <v>#DIV/0!</v>
      </c>
    </row>
    <row r="114" spans="1:11" s="8" customFormat="1" ht="33.75" hidden="1" customHeight="1" x14ac:dyDescent="0.25">
      <c r="A114" s="156">
        <v>42020500</v>
      </c>
      <c r="B114" s="55" t="s">
        <v>263</v>
      </c>
      <c r="C114" s="33">
        <v>0</v>
      </c>
      <c r="D114" s="34"/>
      <c r="E114" s="32">
        <f>C114+D114</f>
        <v>0</v>
      </c>
      <c r="F114" s="34">
        <v>0</v>
      </c>
      <c r="G114" s="34"/>
      <c r="H114" s="32">
        <f>F114+G114</f>
        <v>0</v>
      </c>
      <c r="I114" s="143" t="e">
        <f t="shared" si="34"/>
        <v>#DIV/0!</v>
      </c>
      <c r="J114" s="143" t="e">
        <f t="shared" si="31"/>
        <v>#DIV/0!</v>
      </c>
      <c r="K114" s="142" t="e">
        <f t="shared" si="32"/>
        <v>#DIV/0!</v>
      </c>
    </row>
    <row r="115" spans="1:11" s="9" customFormat="1" ht="33.75" hidden="1" customHeight="1" x14ac:dyDescent="0.25">
      <c r="A115" s="157">
        <v>50000000</v>
      </c>
      <c r="B115" s="54" t="s">
        <v>279</v>
      </c>
      <c r="C115" s="56">
        <f>C116</f>
        <v>0</v>
      </c>
      <c r="D115" s="56">
        <f t="shared" ref="D115:E115" si="35">D116</f>
        <v>0</v>
      </c>
      <c r="E115" s="56">
        <f t="shared" si="35"/>
        <v>0</v>
      </c>
      <c r="F115" s="56">
        <f>F116</f>
        <v>0</v>
      </c>
      <c r="G115" s="56">
        <f t="shared" ref="G115" si="36">G116</f>
        <v>0</v>
      </c>
      <c r="H115" s="32">
        <f t="shared" ref="H115:H116" si="37">F115+G115</f>
        <v>0</v>
      </c>
      <c r="I115" s="143" t="e">
        <f t="shared" si="34"/>
        <v>#DIV/0!</v>
      </c>
      <c r="J115" s="158" t="e">
        <f t="shared" ref="J115:J116" si="38">G115/D115*100</f>
        <v>#DIV/0!</v>
      </c>
      <c r="K115" s="158" t="e">
        <f t="shared" ref="K115:K116" si="39">H115/E115*100</f>
        <v>#DIV/0!</v>
      </c>
    </row>
    <row r="116" spans="1:11" s="8" customFormat="1" ht="63" hidden="1" customHeight="1" x14ac:dyDescent="0.25">
      <c r="A116" s="156">
        <v>50110000</v>
      </c>
      <c r="B116" s="55" t="s">
        <v>280</v>
      </c>
      <c r="C116" s="33"/>
      <c r="D116" s="34"/>
      <c r="E116" s="32">
        <f>D116+C116</f>
        <v>0</v>
      </c>
      <c r="F116" s="34"/>
      <c r="G116" s="34"/>
      <c r="H116" s="32">
        <f t="shared" si="37"/>
        <v>0</v>
      </c>
      <c r="I116" s="143" t="e">
        <f t="shared" si="34"/>
        <v>#DIV/0!</v>
      </c>
      <c r="J116" s="158" t="e">
        <f t="shared" si="38"/>
        <v>#DIV/0!</v>
      </c>
      <c r="K116" s="158" t="e">
        <f t="shared" si="39"/>
        <v>#DIV/0!</v>
      </c>
    </row>
    <row r="117" spans="1:11" s="9" customFormat="1" ht="17.45" customHeight="1" x14ac:dyDescent="0.2">
      <c r="A117" s="28"/>
      <c r="B117" s="29" t="s">
        <v>193</v>
      </c>
      <c r="C117" s="36">
        <f>C91+C92</f>
        <v>305507965</v>
      </c>
      <c r="D117" s="36">
        <f>D91+D92+D115</f>
        <v>3095000</v>
      </c>
      <c r="E117" s="36">
        <f>E91+E92</f>
        <v>308602965</v>
      </c>
      <c r="F117" s="36">
        <f>F91+F92</f>
        <v>76373261</v>
      </c>
      <c r="G117" s="36">
        <f>G91+G92+G115</f>
        <v>4724636.830000001</v>
      </c>
      <c r="H117" s="36">
        <f t="shared" si="29"/>
        <v>81097897.829999998</v>
      </c>
      <c r="I117" s="158">
        <f t="shared" si="30"/>
        <v>24.998779000737343</v>
      </c>
      <c r="J117" s="158">
        <f>G117/D117*100</f>
        <v>152.65385557350569</v>
      </c>
      <c r="K117" s="158">
        <f t="shared" si="30"/>
        <v>26.279040394184154</v>
      </c>
    </row>
    <row r="118" spans="1:11" s="9" customFormat="1" ht="17.45" customHeight="1" x14ac:dyDescent="0.2">
      <c r="A118" s="39"/>
      <c r="B118" s="40"/>
      <c r="C118" s="41"/>
      <c r="D118" s="41"/>
      <c r="E118" s="41"/>
      <c r="F118" s="41"/>
      <c r="G118" s="41"/>
      <c r="H118" s="41"/>
      <c r="I118" s="42"/>
      <c r="J118" s="42"/>
      <c r="K118" s="42"/>
    </row>
    <row r="119" spans="1:11" customFormat="1" ht="19.5" x14ac:dyDescent="0.3">
      <c r="A119" s="110" t="s">
        <v>293</v>
      </c>
      <c r="B119" s="81"/>
      <c r="C119" s="82"/>
      <c r="D119" s="82"/>
      <c r="E119" s="81" t="s">
        <v>292</v>
      </c>
      <c r="F119" s="83"/>
      <c r="G119" s="82"/>
      <c r="H119" s="47"/>
      <c r="I119" s="47"/>
      <c r="J119" s="47"/>
      <c r="K119" s="47"/>
    </row>
  </sheetData>
  <mergeCells count="18">
    <mergeCell ref="G7:G8"/>
    <mergeCell ref="H7:H8"/>
    <mergeCell ref="I1:K1"/>
    <mergeCell ref="H2:K2"/>
    <mergeCell ref="G3:K3"/>
    <mergeCell ref="A4:K4"/>
    <mergeCell ref="F6:H6"/>
    <mergeCell ref="C6:E6"/>
    <mergeCell ref="I6:K6"/>
    <mergeCell ref="B6:B8"/>
    <mergeCell ref="A6:A8"/>
    <mergeCell ref="C7:C8"/>
    <mergeCell ref="D7:D8"/>
    <mergeCell ref="I7:I8"/>
    <mergeCell ref="J7:J8"/>
    <mergeCell ref="K7:K8"/>
    <mergeCell ref="E7:E8"/>
    <mergeCell ref="F7:F8"/>
  </mergeCells>
  <conditionalFormatting sqref="C9:K118">
    <cfRule type="containsErrors" dxfId="3" priority="1" stopIfTrue="1">
      <formula>ISERROR(C9)</formula>
    </cfRule>
  </conditionalFormatting>
  <pageMargins left="0.19685039370078741" right="0.19685039370078741" top="0.27559055118110237" bottom="7.874015748031496E-2" header="0.35433070866141736" footer="0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view="pageBreakPreview" zoomScale="75" zoomScaleNormal="75" zoomScaleSheetLayoutView="75" workbookViewId="0">
      <selection activeCell="O11" sqref="O11"/>
    </sheetView>
  </sheetViews>
  <sheetFormatPr defaultColWidth="8.83203125" defaultRowHeight="19.5" x14ac:dyDescent="0.2"/>
  <cols>
    <col min="1" max="1" width="75.83203125" style="4" customWidth="1"/>
    <col min="2" max="2" width="14.6640625" style="2" customWidth="1"/>
    <col min="3" max="3" width="12.83203125" style="5" customWidth="1"/>
    <col min="4" max="4" width="21.1640625" style="70" customWidth="1"/>
    <col min="5" max="5" width="20.5" style="71" customWidth="1"/>
    <col min="6" max="6" width="21.1640625" style="11" customWidth="1"/>
    <col min="7" max="7" width="22" style="58" customWidth="1"/>
    <col min="8" max="8" width="19.83203125" style="70" customWidth="1"/>
    <col min="9" max="9" width="20" style="2" customWidth="1"/>
    <col min="10" max="10" width="17.5" style="2" customWidth="1"/>
    <col min="11" max="11" width="18" style="2" customWidth="1"/>
    <col min="12" max="12" width="15.33203125" style="2" customWidth="1"/>
    <col min="13" max="16384" width="8.83203125" style="2"/>
  </cols>
  <sheetData>
    <row r="1" spans="1:12" x14ac:dyDescent="0.2">
      <c r="A1" s="48"/>
      <c r="B1" s="11"/>
      <c r="C1" s="49"/>
      <c r="D1" s="60"/>
      <c r="E1" s="62"/>
      <c r="H1" s="60"/>
      <c r="I1" s="11"/>
      <c r="J1" s="173" t="s">
        <v>295</v>
      </c>
      <c r="K1" s="173"/>
      <c r="L1" s="173"/>
    </row>
    <row r="2" spans="1:12" x14ac:dyDescent="0.2">
      <c r="A2" s="48"/>
      <c r="B2" s="11"/>
      <c r="C2" s="49"/>
      <c r="D2" s="60"/>
      <c r="E2" s="62"/>
      <c r="H2" s="60"/>
      <c r="I2" s="173" t="s">
        <v>331</v>
      </c>
      <c r="J2" s="173"/>
      <c r="K2" s="173"/>
      <c r="L2" s="173"/>
    </row>
    <row r="3" spans="1:12" x14ac:dyDescent="0.2">
      <c r="A3" s="48"/>
      <c r="B3" s="11"/>
      <c r="C3" s="49"/>
      <c r="D3" s="60"/>
      <c r="E3" s="62"/>
      <c r="H3" s="60"/>
      <c r="I3" s="173" t="s">
        <v>332</v>
      </c>
      <c r="J3" s="173"/>
      <c r="K3" s="173"/>
      <c r="L3" s="173"/>
    </row>
    <row r="4" spans="1:12" x14ac:dyDescent="0.2">
      <c r="A4" s="48"/>
      <c r="B4" s="11"/>
      <c r="C4" s="49"/>
      <c r="D4" s="60"/>
      <c r="E4" s="62"/>
      <c r="H4" s="60"/>
      <c r="I4" s="11"/>
      <c r="J4" s="11"/>
      <c r="K4" s="11"/>
      <c r="L4" s="11"/>
    </row>
    <row r="5" spans="1:12" s="68" customFormat="1" ht="25.5" customHeight="1" x14ac:dyDescent="0.3">
      <c r="A5" s="181" t="s">
        <v>302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</row>
    <row r="6" spans="1:12" ht="20.25" thickBot="1" x14ac:dyDescent="0.25">
      <c r="A6" s="48"/>
      <c r="B6" s="11"/>
      <c r="C6" s="49"/>
      <c r="D6" s="60"/>
      <c r="E6" s="62"/>
      <c r="H6" s="60"/>
      <c r="I6" s="11"/>
      <c r="J6" s="11"/>
      <c r="K6" s="11" t="s">
        <v>0</v>
      </c>
      <c r="L6" s="11"/>
    </row>
    <row r="7" spans="1:12" s="3" customFormat="1" ht="41.45" customHeight="1" x14ac:dyDescent="0.3">
      <c r="A7" s="187" t="s">
        <v>130</v>
      </c>
      <c r="B7" s="184" t="s">
        <v>127</v>
      </c>
      <c r="C7" s="184" t="s">
        <v>291</v>
      </c>
      <c r="D7" s="174" t="s">
        <v>303</v>
      </c>
      <c r="E7" s="174"/>
      <c r="F7" s="174"/>
      <c r="G7" s="176" t="s">
        <v>328</v>
      </c>
      <c r="H7" s="177"/>
      <c r="I7" s="178"/>
      <c r="J7" s="174" t="s">
        <v>14</v>
      </c>
      <c r="K7" s="174"/>
      <c r="L7" s="175"/>
    </row>
    <row r="8" spans="1:12" s="3" customFormat="1" ht="15.75" x14ac:dyDescent="0.25">
      <c r="A8" s="188"/>
      <c r="B8" s="185"/>
      <c r="C8" s="185"/>
      <c r="D8" s="112" t="s">
        <v>131</v>
      </c>
      <c r="E8" s="113" t="s">
        <v>132</v>
      </c>
      <c r="F8" s="182" t="s">
        <v>1</v>
      </c>
      <c r="G8" s="112" t="s">
        <v>131</v>
      </c>
      <c r="H8" s="114" t="s">
        <v>132</v>
      </c>
      <c r="I8" s="182" t="s">
        <v>1</v>
      </c>
      <c r="J8" s="115" t="s">
        <v>131</v>
      </c>
      <c r="K8" s="115" t="s">
        <v>132</v>
      </c>
      <c r="L8" s="179" t="s">
        <v>1</v>
      </c>
    </row>
    <row r="9" spans="1:12" s="3" customFormat="1" ht="16.5" thickBot="1" x14ac:dyDescent="0.3">
      <c r="A9" s="189"/>
      <c r="B9" s="186"/>
      <c r="C9" s="186"/>
      <c r="D9" s="116" t="s">
        <v>2</v>
      </c>
      <c r="E9" s="117" t="s">
        <v>2</v>
      </c>
      <c r="F9" s="183"/>
      <c r="G9" s="116" t="s">
        <v>2</v>
      </c>
      <c r="H9" s="118" t="s">
        <v>2</v>
      </c>
      <c r="I9" s="183"/>
      <c r="J9" s="119" t="s">
        <v>2</v>
      </c>
      <c r="K9" s="119" t="s">
        <v>2</v>
      </c>
      <c r="L9" s="180"/>
    </row>
    <row r="10" spans="1:12" s="6" customFormat="1" ht="27.75" customHeight="1" x14ac:dyDescent="0.2">
      <c r="A10" s="84" t="s">
        <v>54</v>
      </c>
      <c r="B10" s="85" t="s">
        <v>55</v>
      </c>
      <c r="C10" s="86" t="s">
        <v>28</v>
      </c>
      <c r="D10" s="135">
        <f t="shared" ref="D10:I10" si="0">D11+D12+D13</f>
        <v>43468625</v>
      </c>
      <c r="E10" s="135">
        <f t="shared" si="0"/>
        <v>705600</v>
      </c>
      <c r="F10" s="135">
        <f t="shared" si="0"/>
        <v>44174225</v>
      </c>
      <c r="G10" s="135">
        <f t="shared" si="0"/>
        <v>12049207</v>
      </c>
      <c r="H10" s="135">
        <f t="shared" si="0"/>
        <v>1896058</v>
      </c>
      <c r="I10" s="136">
        <f t="shared" si="0"/>
        <v>13945265</v>
      </c>
      <c r="J10" s="87">
        <f t="shared" ref="J10:L13" si="1">G10/D10*100</f>
        <v>27.719319394160731</v>
      </c>
      <c r="K10" s="87">
        <f t="shared" si="1"/>
        <v>268.71570294784578</v>
      </c>
      <c r="L10" s="88">
        <f t="shared" si="1"/>
        <v>31.56878247439542</v>
      </c>
    </row>
    <row r="11" spans="1:12" ht="92.25" customHeight="1" x14ac:dyDescent="0.2">
      <c r="A11" s="89" t="s">
        <v>24</v>
      </c>
      <c r="B11" s="66" t="s">
        <v>56</v>
      </c>
      <c r="C11" s="67" t="s">
        <v>43</v>
      </c>
      <c r="D11" s="121">
        <v>30661420</v>
      </c>
      <c r="E11" s="122">
        <v>425000</v>
      </c>
      <c r="F11" s="123">
        <f t="shared" ref="F11:F70" si="2">D11+E11</f>
        <v>31086420</v>
      </c>
      <c r="G11" s="121">
        <v>8672027</v>
      </c>
      <c r="H11" s="124">
        <v>49338</v>
      </c>
      <c r="I11" s="75">
        <f>G11+H11</f>
        <v>8721365</v>
      </c>
      <c r="J11" s="77">
        <f t="shared" si="1"/>
        <v>28.283187797564498</v>
      </c>
      <c r="K11" s="77">
        <f t="shared" si="1"/>
        <v>11.608941176470589</v>
      </c>
      <c r="L11" s="90">
        <f t="shared" si="1"/>
        <v>28.055224757305602</v>
      </c>
    </row>
    <row r="12" spans="1:12" ht="56.45" customHeight="1" x14ac:dyDescent="0.2">
      <c r="A12" s="89" t="s">
        <v>57</v>
      </c>
      <c r="B12" s="66" t="s">
        <v>56</v>
      </c>
      <c r="C12" s="67" t="s">
        <v>58</v>
      </c>
      <c r="D12" s="121">
        <v>10885000</v>
      </c>
      <c r="E12" s="122">
        <v>230000</v>
      </c>
      <c r="F12" s="123">
        <f t="shared" si="2"/>
        <v>11115000</v>
      </c>
      <c r="G12" s="121">
        <v>2536318</v>
      </c>
      <c r="H12" s="124"/>
      <c r="I12" s="75">
        <f>G12+H12</f>
        <v>2536318</v>
      </c>
      <c r="J12" s="77">
        <f t="shared" si="1"/>
        <v>23.301038125861275</v>
      </c>
      <c r="K12" s="77">
        <f t="shared" si="1"/>
        <v>0</v>
      </c>
      <c r="L12" s="90">
        <f t="shared" si="1"/>
        <v>22.818875393612238</v>
      </c>
    </row>
    <row r="13" spans="1:12" ht="45" customHeight="1" x14ac:dyDescent="0.2">
      <c r="A13" s="89" t="s">
        <v>44</v>
      </c>
      <c r="B13" s="66" t="s">
        <v>59</v>
      </c>
      <c r="C13" s="67" t="s">
        <v>60</v>
      </c>
      <c r="D13" s="121">
        <v>1922205</v>
      </c>
      <c r="E13" s="124">
        <v>50600</v>
      </c>
      <c r="F13" s="123">
        <f t="shared" si="2"/>
        <v>1972805</v>
      </c>
      <c r="G13" s="121">
        <v>840862</v>
      </c>
      <c r="H13" s="124">
        <v>1846720</v>
      </c>
      <c r="I13" s="75">
        <f>G13+H13</f>
        <v>2687582</v>
      </c>
      <c r="J13" s="77">
        <f t="shared" si="1"/>
        <v>43.74465782785915</v>
      </c>
      <c r="K13" s="77">
        <f t="shared" si="1"/>
        <v>3649.6442687747035</v>
      </c>
      <c r="L13" s="90">
        <f t="shared" si="1"/>
        <v>136.23150792906546</v>
      </c>
    </row>
    <row r="14" spans="1:12" s="6" customFormat="1" ht="35.25" customHeight="1" x14ac:dyDescent="0.2">
      <c r="A14" s="92" t="s">
        <v>61</v>
      </c>
      <c r="B14" s="72" t="s">
        <v>55</v>
      </c>
      <c r="C14" s="73" t="s">
        <v>29</v>
      </c>
      <c r="D14" s="137">
        <f t="shared" ref="D14:I14" si="3">SUM(D15:D31)</f>
        <v>128193086</v>
      </c>
      <c r="E14" s="137">
        <f t="shared" si="3"/>
        <v>8137718</v>
      </c>
      <c r="F14" s="137">
        <f t="shared" si="3"/>
        <v>136330804</v>
      </c>
      <c r="G14" s="137">
        <f t="shared" si="3"/>
        <v>38843386.170000002</v>
      </c>
      <c r="H14" s="137">
        <f t="shared" si="3"/>
        <v>1784805</v>
      </c>
      <c r="I14" s="137">
        <f t="shared" si="3"/>
        <v>40628191.170000002</v>
      </c>
      <c r="J14" s="74">
        <f t="shared" ref="J14:J29" si="4">G14/D14*100</f>
        <v>30.300687331920539</v>
      </c>
      <c r="K14" s="74">
        <f t="shared" ref="K14:K29" si="5">H14/E14*100</f>
        <v>21.93249999569904</v>
      </c>
      <c r="L14" s="93">
        <f t="shared" ref="L14:L44" si="6">I14/F14*100</f>
        <v>29.801182108483715</v>
      </c>
    </row>
    <row r="15" spans="1:12" ht="28.5" customHeight="1" x14ac:dyDescent="0.2">
      <c r="A15" s="89" t="s">
        <v>62</v>
      </c>
      <c r="B15" s="45" t="s">
        <v>63</v>
      </c>
      <c r="C15" s="46" t="s">
        <v>64</v>
      </c>
      <c r="D15" s="121">
        <v>28403414</v>
      </c>
      <c r="E15" s="124">
        <v>80000</v>
      </c>
      <c r="F15" s="123">
        <f t="shared" si="2"/>
        <v>28483414</v>
      </c>
      <c r="G15" s="121">
        <v>7626024</v>
      </c>
      <c r="H15" s="124">
        <v>16300</v>
      </c>
      <c r="I15" s="75">
        <f t="shared" ref="I15:I29" si="7">G15+H15</f>
        <v>7642324</v>
      </c>
      <c r="J15" s="76">
        <f t="shared" si="4"/>
        <v>26.848969634424929</v>
      </c>
      <c r="K15" s="76">
        <f t="shared" si="5"/>
        <v>20.375</v>
      </c>
      <c r="L15" s="94">
        <f t="shared" si="6"/>
        <v>26.830786506140029</v>
      </c>
    </row>
    <row r="16" spans="1:12" ht="57" customHeight="1" x14ac:dyDescent="0.2">
      <c r="A16" s="95" t="s">
        <v>267</v>
      </c>
      <c r="B16" s="45" t="s">
        <v>65</v>
      </c>
      <c r="C16" s="46" t="s">
        <v>211</v>
      </c>
      <c r="D16" s="121">
        <v>31110075</v>
      </c>
      <c r="E16" s="124">
        <v>3185000</v>
      </c>
      <c r="F16" s="123">
        <f t="shared" si="2"/>
        <v>34295075</v>
      </c>
      <c r="G16" s="121">
        <v>9016385</v>
      </c>
      <c r="H16" s="124">
        <v>1320727</v>
      </c>
      <c r="I16" s="75">
        <f t="shared" si="7"/>
        <v>10337112</v>
      </c>
      <c r="J16" s="76">
        <f t="shared" si="4"/>
        <v>28.982202710858139</v>
      </c>
      <c r="K16" s="76">
        <f t="shared" si="5"/>
        <v>41.467095761381479</v>
      </c>
      <c r="L16" s="94">
        <f t="shared" si="6"/>
        <v>30.141680693219069</v>
      </c>
    </row>
    <row r="17" spans="1:12" ht="74.45" customHeight="1" x14ac:dyDescent="0.2">
      <c r="A17" s="95" t="s">
        <v>268</v>
      </c>
      <c r="B17" s="45" t="s">
        <v>63</v>
      </c>
      <c r="C17" s="46" t="s">
        <v>212</v>
      </c>
      <c r="D17" s="121">
        <v>16290</v>
      </c>
      <c r="E17" s="122"/>
      <c r="F17" s="123">
        <f t="shared" si="2"/>
        <v>16290</v>
      </c>
      <c r="G17" s="121">
        <v>5430</v>
      </c>
      <c r="H17" s="122"/>
      <c r="I17" s="75">
        <f t="shared" si="7"/>
        <v>5430</v>
      </c>
      <c r="J17" s="76">
        <f t="shared" si="4"/>
        <v>33.333333333333329</v>
      </c>
      <c r="K17" s="76" t="e">
        <f t="shared" si="5"/>
        <v>#DIV/0!</v>
      </c>
      <c r="L17" s="94">
        <f t="shared" si="6"/>
        <v>33.333333333333329</v>
      </c>
    </row>
    <row r="18" spans="1:12" ht="55.5" customHeight="1" x14ac:dyDescent="0.2">
      <c r="A18" s="95" t="s">
        <v>266</v>
      </c>
      <c r="B18" s="45" t="s">
        <v>65</v>
      </c>
      <c r="C18" s="46" t="s">
        <v>213</v>
      </c>
      <c r="D18" s="127">
        <v>45570700</v>
      </c>
      <c r="E18" s="122"/>
      <c r="F18" s="123">
        <f t="shared" si="2"/>
        <v>45570700</v>
      </c>
      <c r="G18" s="121">
        <v>15639900</v>
      </c>
      <c r="H18" s="122"/>
      <c r="I18" s="75">
        <f t="shared" si="7"/>
        <v>15639900</v>
      </c>
      <c r="J18" s="76">
        <f t="shared" si="4"/>
        <v>34.320078471473998</v>
      </c>
      <c r="K18" s="76" t="e">
        <f t="shared" si="5"/>
        <v>#DIV/0!</v>
      </c>
      <c r="L18" s="94">
        <f t="shared" si="6"/>
        <v>34.320078471473998</v>
      </c>
    </row>
    <row r="19" spans="1:12" ht="57.75" customHeight="1" x14ac:dyDescent="0.2">
      <c r="A19" s="95" t="s">
        <v>269</v>
      </c>
      <c r="B19" s="45" t="s">
        <v>66</v>
      </c>
      <c r="C19" s="46" t="s">
        <v>75</v>
      </c>
      <c r="D19" s="121">
        <v>8350650</v>
      </c>
      <c r="E19" s="122">
        <v>1500000</v>
      </c>
      <c r="F19" s="123">
        <f t="shared" si="2"/>
        <v>9850650</v>
      </c>
      <c r="G19" s="121">
        <v>2080218</v>
      </c>
      <c r="H19" s="124">
        <v>1040</v>
      </c>
      <c r="I19" s="75">
        <f t="shared" si="7"/>
        <v>2081258</v>
      </c>
      <c r="J19" s="76">
        <f t="shared" si="4"/>
        <v>24.910851251100212</v>
      </c>
      <c r="K19" s="76">
        <f t="shared" si="5"/>
        <v>6.933333333333333E-2</v>
      </c>
      <c r="L19" s="94">
        <f t="shared" si="6"/>
        <v>21.128128600650719</v>
      </c>
    </row>
    <row r="20" spans="1:12" ht="34.9" customHeight="1" x14ac:dyDescent="0.2">
      <c r="A20" s="89" t="s">
        <v>215</v>
      </c>
      <c r="B20" s="45" t="s">
        <v>66</v>
      </c>
      <c r="C20" s="46" t="s">
        <v>216</v>
      </c>
      <c r="D20" s="121">
        <v>4000000</v>
      </c>
      <c r="E20" s="122">
        <v>335000</v>
      </c>
      <c r="F20" s="123">
        <f t="shared" si="2"/>
        <v>4335000</v>
      </c>
      <c r="G20" s="121">
        <v>984112.17</v>
      </c>
      <c r="H20" s="124">
        <v>51034</v>
      </c>
      <c r="I20" s="75">
        <f t="shared" si="7"/>
        <v>1035146.17</v>
      </c>
      <c r="J20" s="76">
        <f t="shared" si="4"/>
        <v>24.602804250000002</v>
      </c>
      <c r="K20" s="76">
        <f t="shared" si="5"/>
        <v>15.234029850746269</v>
      </c>
      <c r="L20" s="94">
        <f t="shared" si="6"/>
        <v>23.878804382929644</v>
      </c>
    </row>
    <row r="21" spans="1:12" ht="40.5" customHeight="1" x14ac:dyDescent="0.2">
      <c r="A21" s="89" t="s">
        <v>45</v>
      </c>
      <c r="B21" s="45" t="s">
        <v>67</v>
      </c>
      <c r="C21" s="46" t="s">
        <v>214</v>
      </c>
      <c r="D21" s="121">
        <v>4851800</v>
      </c>
      <c r="E21" s="122"/>
      <c r="F21" s="123">
        <f>D21+E21</f>
        <v>4851800</v>
      </c>
      <c r="G21" s="121">
        <v>1157004</v>
      </c>
      <c r="H21" s="122"/>
      <c r="I21" s="75">
        <f t="shared" si="7"/>
        <v>1157004</v>
      </c>
      <c r="J21" s="76">
        <f t="shared" si="4"/>
        <v>23.846902180633993</v>
      </c>
      <c r="K21" s="76" t="e">
        <f t="shared" si="5"/>
        <v>#DIV/0!</v>
      </c>
      <c r="L21" s="94">
        <f t="shared" si="6"/>
        <v>23.846902180633993</v>
      </c>
    </row>
    <row r="22" spans="1:12" ht="42.75" customHeight="1" x14ac:dyDescent="0.2">
      <c r="A22" s="89" t="s">
        <v>218</v>
      </c>
      <c r="B22" s="45" t="s">
        <v>67</v>
      </c>
      <c r="C22" s="46" t="s">
        <v>217</v>
      </c>
      <c r="D22" s="121">
        <v>458000</v>
      </c>
      <c r="E22" s="122"/>
      <c r="F22" s="123">
        <f>D22+E22</f>
        <v>458000</v>
      </c>
      <c r="G22" s="121">
        <v>121141</v>
      </c>
      <c r="H22" s="124"/>
      <c r="I22" s="75">
        <f t="shared" si="7"/>
        <v>121141</v>
      </c>
      <c r="J22" s="76">
        <f t="shared" si="4"/>
        <v>26.450000000000003</v>
      </c>
      <c r="K22" s="76" t="e">
        <f t="shared" si="5"/>
        <v>#DIV/0!</v>
      </c>
      <c r="L22" s="94">
        <f t="shared" si="6"/>
        <v>26.450000000000003</v>
      </c>
    </row>
    <row r="23" spans="1:12" ht="37.5" x14ac:dyDescent="0.2">
      <c r="A23" s="89" t="s">
        <v>219</v>
      </c>
      <c r="B23" s="45" t="s">
        <v>67</v>
      </c>
      <c r="C23" s="46" t="s">
        <v>220</v>
      </c>
      <c r="D23" s="121">
        <v>1434957</v>
      </c>
      <c r="E23" s="122"/>
      <c r="F23" s="123">
        <f>D23+E23</f>
        <v>1434957</v>
      </c>
      <c r="G23" s="121">
        <v>456531</v>
      </c>
      <c r="H23" s="122"/>
      <c r="I23" s="75">
        <f t="shared" si="7"/>
        <v>456531</v>
      </c>
      <c r="J23" s="76">
        <f t="shared" si="4"/>
        <v>31.814960308915179</v>
      </c>
      <c r="K23" s="76" t="e">
        <f t="shared" si="5"/>
        <v>#DIV/0!</v>
      </c>
      <c r="L23" s="94">
        <f t="shared" si="6"/>
        <v>31.814960308915179</v>
      </c>
    </row>
    <row r="24" spans="1:12" ht="62.25" customHeight="1" x14ac:dyDescent="0.2">
      <c r="A24" s="89" t="s">
        <v>221</v>
      </c>
      <c r="B24" s="45" t="s">
        <v>67</v>
      </c>
      <c r="C24" s="46" t="s">
        <v>222</v>
      </c>
      <c r="D24" s="121">
        <v>356000</v>
      </c>
      <c r="E24" s="122"/>
      <c r="F24" s="123">
        <f t="shared" si="2"/>
        <v>356000</v>
      </c>
      <c r="G24" s="121">
        <v>80691</v>
      </c>
      <c r="H24" s="122"/>
      <c r="I24" s="75">
        <f t="shared" si="7"/>
        <v>80691</v>
      </c>
      <c r="J24" s="76">
        <f t="shared" si="4"/>
        <v>22.666011235955054</v>
      </c>
      <c r="K24" s="76" t="e">
        <f t="shared" si="5"/>
        <v>#DIV/0!</v>
      </c>
      <c r="L24" s="94">
        <f t="shared" si="6"/>
        <v>22.666011235955054</v>
      </c>
    </row>
    <row r="25" spans="1:12" ht="126.75" customHeight="1" x14ac:dyDescent="0.2">
      <c r="A25" s="96" t="s">
        <v>304</v>
      </c>
      <c r="B25" s="45" t="s">
        <v>67</v>
      </c>
      <c r="C25" s="46" t="s">
        <v>305</v>
      </c>
      <c r="D25" s="128"/>
      <c r="E25" s="124">
        <v>159678</v>
      </c>
      <c r="F25" s="123">
        <f t="shared" si="2"/>
        <v>159678</v>
      </c>
      <c r="G25" s="123"/>
      <c r="H25" s="124"/>
      <c r="I25" s="75">
        <f t="shared" si="7"/>
        <v>0</v>
      </c>
      <c r="J25" s="76" t="e">
        <f t="shared" si="4"/>
        <v>#DIV/0!</v>
      </c>
      <c r="K25" s="76">
        <f t="shared" si="5"/>
        <v>0</v>
      </c>
      <c r="L25" s="94">
        <f t="shared" si="6"/>
        <v>0</v>
      </c>
    </row>
    <row r="26" spans="1:12" ht="128.25" customHeight="1" x14ac:dyDescent="0.2">
      <c r="A26" s="96" t="s">
        <v>307</v>
      </c>
      <c r="B26" s="45" t="s">
        <v>67</v>
      </c>
      <c r="C26" s="46" t="s">
        <v>306</v>
      </c>
      <c r="D26" s="123"/>
      <c r="E26" s="124">
        <v>1437100</v>
      </c>
      <c r="F26" s="123">
        <f t="shared" si="2"/>
        <v>1437100</v>
      </c>
      <c r="G26" s="123"/>
      <c r="H26" s="124"/>
      <c r="I26" s="75">
        <f t="shared" si="7"/>
        <v>0</v>
      </c>
      <c r="J26" s="76" t="e">
        <f t="shared" si="4"/>
        <v>#DIV/0!</v>
      </c>
      <c r="K26" s="76">
        <f t="shared" si="5"/>
        <v>0</v>
      </c>
      <c r="L26" s="94">
        <f t="shared" si="6"/>
        <v>0</v>
      </c>
    </row>
    <row r="27" spans="1:12" ht="129" customHeight="1" x14ac:dyDescent="0.2">
      <c r="A27" s="97" t="s">
        <v>308</v>
      </c>
      <c r="B27" s="45" t="s">
        <v>67</v>
      </c>
      <c r="C27" s="46" t="s">
        <v>277</v>
      </c>
      <c r="D27" s="121">
        <v>129100</v>
      </c>
      <c r="E27" s="123"/>
      <c r="F27" s="123">
        <f t="shared" si="2"/>
        <v>129100</v>
      </c>
      <c r="G27" s="121">
        <v>38647</v>
      </c>
      <c r="H27" s="123"/>
      <c r="I27" s="75">
        <f t="shared" si="7"/>
        <v>38647</v>
      </c>
      <c r="J27" s="76">
        <f t="shared" si="4"/>
        <v>29.935708752904727</v>
      </c>
      <c r="K27" s="76" t="e">
        <f t="shared" si="5"/>
        <v>#DIV/0!</v>
      </c>
      <c r="L27" s="94">
        <f t="shared" si="6"/>
        <v>29.935708752904727</v>
      </c>
    </row>
    <row r="28" spans="1:12" ht="39" customHeight="1" x14ac:dyDescent="0.2">
      <c r="A28" s="97" t="s">
        <v>318</v>
      </c>
      <c r="B28" s="43" t="s">
        <v>67</v>
      </c>
      <c r="C28" s="44" t="s">
        <v>319</v>
      </c>
      <c r="D28" s="121"/>
      <c r="E28" s="123">
        <v>99840</v>
      </c>
      <c r="F28" s="123">
        <f t="shared" si="2"/>
        <v>99840</v>
      </c>
      <c r="G28" s="121"/>
      <c r="H28" s="129"/>
      <c r="I28" s="75">
        <f t="shared" ref="I28" si="8">G28+H28</f>
        <v>0</v>
      </c>
      <c r="J28" s="76" t="e">
        <f t="shared" ref="J28" si="9">G28/D28*100</f>
        <v>#DIV/0!</v>
      </c>
      <c r="K28" s="76">
        <f t="shared" ref="K28" si="10">H28/E28*100</f>
        <v>0</v>
      </c>
      <c r="L28" s="94">
        <f t="shared" ref="L28" si="11">I28/F28*100</f>
        <v>0</v>
      </c>
    </row>
    <row r="29" spans="1:12" ht="88.5" customHeight="1" x14ac:dyDescent="0.2">
      <c r="A29" s="98" t="s">
        <v>283</v>
      </c>
      <c r="B29" s="43" t="s">
        <v>67</v>
      </c>
      <c r="C29" s="44" t="s">
        <v>286</v>
      </c>
      <c r="D29" s="124"/>
      <c r="E29" s="124">
        <v>1045400</v>
      </c>
      <c r="F29" s="123">
        <f t="shared" si="2"/>
        <v>1045400</v>
      </c>
      <c r="G29" s="124"/>
      <c r="H29" s="129">
        <v>348021</v>
      </c>
      <c r="I29" s="75">
        <f t="shared" si="7"/>
        <v>348021</v>
      </c>
      <c r="J29" s="76" t="e">
        <f t="shared" si="4"/>
        <v>#DIV/0!</v>
      </c>
      <c r="K29" s="76">
        <f t="shared" si="5"/>
        <v>33.290702123589057</v>
      </c>
      <c r="L29" s="94">
        <f t="shared" si="6"/>
        <v>33.290702123589057</v>
      </c>
    </row>
    <row r="30" spans="1:12" ht="88.5" customHeight="1" x14ac:dyDescent="0.2">
      <c r="A30" s="120" t="s">
        <v>309</v>
      </c>
      <c r="B30" s="43" t="s">
        <v>67</v>
      </c>
      <c r="C30" s="44" t="s">
        <v>310</v>
      </c>
      <c r="D30" s="130">
        <v>3512100</v>
      </c>
      <c r="E30" s="130"/>
      <c r="F30" s="123">
        <f t="shared" si="2"/>
        <v>3512100</v>
      </c>
      <c r="G30" s="130">
        <v>1637303</v>
      </c>
      <c r="H30" s="129"/>
      <c r="I30" s="75">
        <f t="shared" ref="I30" si="12">G30+H30</f>
        <v>1637303</v>
      </c>
      <c r="J30" s="76">
        <f t="shared" ref="J30" si="13">G30/D30*100</f>
        <v>46.618917456792232</v>
      </c>
      <c r="K30" s="76" t="e">
        <f t="shared" ref="K30" si="14">H30/E30*100</f>
        <v>#DIV/0!</v>
      </c>
      <c r="L30" s="94">
        <f t="shared" ref="L30" si="15">I30/F30*100</f>
        <v>46.618917456792232</v>
      </c>
    </row>
    <row r="31" spans="1:12" ht="105.75" customHeight="1" x14ac:dyDescent="0.2">
      <c r="A31" s="120" t="s">
        <v>320</v>
      </c>
      <c r="B31" s="43" t="s">
        <v>67</v>
      </c>
      <c r="C31" s="44" t="s">
        <v>321</v>
      </c>
      <c r="D31" s="130"/>
      <c r="E31" s="130">
        <v>295700</v>
      </c>
      <c r="F31" s="123">
        <f t="shared" si="2"/>
        <v>295700</v>
      </c>
      <c r="G31" s="130"/>
      <c r="H31" s="129">
        <v>47683</v>
      </c>
      <c r="I31" s="75">
        <f t="shared" ref="I31" si="16">G31+H31</f>
        <v>47683</v>
      </c>
      <c r="J31" s="76" t="e">
        <f t="shared" ref="J31" si="17">G31/D31*100</f>
        <v>#DIV/0!</v>
      </c>
      <c r="K31" s="76">
        <f t="shared" ref="K31" si="18">H31/E31*100</f>
        <v>16.125464998309099</v>
      </c>
      <c r="L31" s="94">
        <f t="shared" ref="L31" si="19">I31/F31*100</f>
        <v>16.125464998309099</v>
      </c>
    </row>
    <row r="32" spans="1:12" s="6" customFormat="1" ht="35.25" customHeight="1" x14ac:dyDescent="0.2">
      <c r="A32" s="99" t="s">
        <v>68</v>
      </c>
      <c r="B32" s="78" t="s">
        <v>55</v>
      </c>
      <c r="C32" s="79" t="s">
        <v>30</v>
      </c>
      <c r="D32" s="138">
        <f t="shared" ref="D32:I32" si="20">SUM(D33:D35)</f>
        <v>12293000</v>
      </c>
      <c r="E32" s="138">
        <f t="shared" si="20"/>
        <v>2015000</v>
      </c>
      <c r="F32" s="138">
        <f t="shared" si="20"/>
        <v>14308000</v>
      </c>
      <c r="G32" s="138">
        <f t="shared" si="20"/>
        <v>2623380</v>
      </c>
      <c r="H32" s="138">
        <f t="shared" si="20"/>
        <v>0</v>
      </c>
      <c r="I32" s="139">
        <f t="shared" si="20"/>
        <v>2623380</v>
      </c>
      <c r="J32" s="80">
        <f t="shared" ref="J32:J49" si="21">G32/D32*100</f>
        <v>21.340437647441636</v>
      </c>
      <c r="K32" s="80">
        <f t="shared" ref="K32:K49" si="22">H32/E32*100</f>
        <v>0</v>
      </c>
      <c r="L32" s="100">
        <f t="shared" si="6"/>
        <v>18.33505731059547</v>
      </c>
    </row>
    <row r="33" spans="1:12" ht="43.5" customHeight="1" x14ac:dyDescent="0.2">
      <c r="A33" s="89" t="s">
        <v>27</v>
      </c>
      <c r="B33" s="45" t="s">
        <v>69</v>
      </c>
      <c r="C33" s="46" t="s">
        <v>31</v>
      </c>
      <c r="D33" s="124">
        <v>6700000</v>
      </c>
      <c r="E33" s="124">
        <v>400000</v>
      </c>
      <c r="F33" s="123">
        <f t="shared" si="2"/>
        <v>7100000</v>
      </c>
      <c r="G33" s="124">
        <v>1291869</v>
      </c>
      <c r="H33" s="124"/>
      <c r="I33" s="75">
        <f>G33+H33</f>
        <v>1291869</v>
      </c>
      <c r="J33" s="77">
        <f t="shared" si="21"/>
        <v>19.28162686567164</v>
      </c>
      <c r="K33" s="77">
        <f t="shared" si="22"/>
        <v>0</v>
      </c>
      <c r="L33" s="90">
        <f t="shared" si="6"/>
        <v>18.195338028169015</v>
      </c>
    </row>
    <row r="34" spans="1:12" ht="56.25" customHeight="1" x14ac:dyDescent="0.2">
      <c r="A34" s="89" t="s">
        <v>70</v>
      </c>
      <c r="B34" s="45" t="s">
        <v>71</v>
      </c>
      <c r="C34" s="46" t="s">
        <v>72</v>
      </c>
      <c r="D34" s="124">
        <v>5593000</v>
      </c>
      <c r="E34" s="124">
        <v>500000</v>
      </c>
      <c r="F34" s="123">
        <f t="shared" si="2"/>
        <v>6093000</v>
      </c>
      <c r="G34" s="124">
        <v>1331511</v>
      </c>
      <c r="H34" s="124"/>
      <c r="I34" s="75">
        <f>G34+H34</f>
        <v>1331511</v>
      </c>
      <c r="J34" s="77">
        <f t="shared" si="21"/>
        <v>23.806740568567854</v>
      </c>
      <c r="K34" s="77">
        <f t="shared" si="22"/>
        <v>0</v>
      </c>
      <c r="L34" s="90">
        <f t="shared" si="6"/>
        <v>21.853126538650912</v>
      </c>
    </row>
    <row r="35" spans="1:12" ht="35.25" customHeight="1" x14ac:dyDescent="0.2">
      <c r="A35" s="89" t="s">
        <v>322</v>
      </c>
      <c r="B35" s="45" t="s">
        <v>73</v>
      </c>
      <c r="C35" s="46" t="s">
        <v>323</v>
      </c>
      <c r="D35" s="125"/>
      <c r="E35" s="125">
        <v>1115000</v>
      </c>
      <c r="F35" s="126">
        <f t="shared" si="2"/>
        <v>1115000</v>
      </c>
      <c r="G35" s="125"/>
      <c r="H35" s="125"/>
      <c r="I35" s="69">
        <f>G35+H35</f>
        <v>0</v>
      </c>
      <c r="J35" s="64" t="e">
        <f t="shared" si="21"/>
        <v>#DIV/0!</v>
      </c>
      <c r="K35" s="64">
        <f t="shared" si="22"/>
        <v>0</v>
      </c>
      <c r="L35" s="91">
        <f t="shared" si="6"/>
        <v>0</v>
      </c>
    </row>
    <row r="36" spans="1:12" s="6" customFormat="1" ht="34.5" customHeight="1" x14ac:dyDescent="0.2">
      <c r="A36" s="92" t="s">
        <v>11</v>
      </c>
      <c r="B36" s="72" t="s">
        <v>55</v>
      </c>
      <c r="C36" s="73" t="s">
        <v>32</v>
      </c>
      <c r="D36" s="125">
        <f>SUM(D37:D49)</f>
        <v>11611319</v>
      </c>
      <c r="E36" s="125">
        <f t="shared" ref="E36:I36" si="23">SUM(E37:E49)</f>
        <v>200000</v>
      </c>
      <c r="F36" s="125">
        <f t="shared" si="23"/>
        <v>11811319</v>
      </c>
      <c r="G36" s="125">
        <f t="shared" si="23"/>
        <v>2478465</v>
      </c>
      <c r="H36" s="125">
        <f t="shared" si="23"/>
        <v>438567</v>
      </c>
      <c r="I36" s="140">
        <f t="shared" si="23"/>
        <v>2917032</v>
      </c>
      <c r="J36" s="74">
        <f t="shared" si="21"/>
        <v>21.345249407065641</v>
      </c>
      <c r="K36" s="74">
        <f t="shared" si="22"/>
        <v>219.2835</v>
      </c>
      <c r="L36" s="93">
        <f t="shared" si="6"/>
        <v>24.696919962960955</v>
      </c>
    </row>
    <row r="37" spans="1:12" s="6" customFormat="1" ht="49.5" customHeight="1" x14ac:dyDescent="0.2">
      <c r="A37" s="89" t="s">
        <v>223</v>
      </c>
      <c r="B37" s="45" t="s">
        <v>224</v>
      </c>
      <c r="C37" s="46" t="s">
        <v>225</v>
      </c>
      <c r="D37" s="124">
        <v>5000</v>
      </c>
      <c r="E37" s="122"/>
      <c r="F37" s="123">
        <f t="shared" si="2"/>
        <v>5000</v>
      </c>
      <c r="G37" s="124"/>
      <c r="H37" s="122"/>
      <c r="I37" s="75">
        <f t="shared" ref="I37:I49" si="24">G37+H37</f>
        <v>0</v>
      </c>
      <c r="J37" s="76">
        <f t="shared" si="21"/>
        <v>0</v>
      </c>
      <c r="K37" s="74" t="e">
        <f t="shared" si="22"/>
        <v>#DIV/0!</v>
      </c>
      <c r="L37" s="94">
        <f t="shared" si="6"/>
        <v>0</v>
      </c>
    </row>
    <row r="38" spans="1:12" s="6" customFormat="1" ht="40.5" customHeight="1" x14ac:dyDescent="0.2">
      <c r="A38" s="89" t="s">
        <v>226</v>
      </c>
      <c r="B38" s="45" t="s">
        <v>75</v>
      </c>
      <c r="C38" s="46" t="s">
        <v>227</v>
      </c>
      <c r="D38" s="124">
        <v>37800</v>
      </c>
      <c r="E38" s="122"/>
      <c r="F38" s="123">
        <f t="shared" si="2"/>
        <v>37800</v>
      </c>
      <c r="G38" s="124">
        <v>5739</v>
      </c>
      <c r="H38" s="122"/>
      <c r="I38" s="75">
        <f t="shared" si="24"/>
        <v>5739</v>
      </c>
      <c r="J38" s="76">
        <f t="shared" si="21"/>
        <v>15.182539682539684</v>
      </c>
      <c r="K38" s="74" t="e">
        <f t="shared" si="22"/>
        <v>#DIV/0!</v>
      </c>
      <c r="L38" s="94">
        <f t="shared" si="6"/>
        <v>15.182539682539684</v>
      </c>
    </row>
    <row r="39" spans="1:12" ht="75.75" customHeight="1" x14ac:dyDescent="0.2">
      <c r="A39" s="89" t="s">
        <v>74</v>
      </c>
      <c r="B39" s="45" t="s">
        <v>75</v>
      </c>
      <c r="C39" s="46" t="s">
        <v>33</v>
      </c>
      <c r="D39" s="124">
        <v>800000</v>
      </c>
      <c r="E39" s="122"/>
      <c r="F39" s="123">
        <f t="shared" si="2"/>
        <v>800000</v>
      </c>
      <c r="G39" s="124">
        <v>201383</v>
      </c>
      <c r="H39" s="122"/>
      <c r="I39" s="75">
        <f t="shared" si="24"/>
        <v>201383</v>
      </c>
      <c r="J39" s="76">
        <f t="shared" si="21"/>
        <v>25.172875000000001</v>
      </c>
      <c r="K39" s="74" t="e">
        <f t="shared" si="22"/>
        <v>#DIV/0!</v>
      </c>
      <c r="L39" s="94">
        <f t="shared" si="6"/>
        <v>25.172875000000001</v>
      </c>
    </row>
    <row r="40" spans="1:12" ht="42" hidden="1" customHeight="1" x14ac:dyDescent="0.2">
      <c r="A40" s="89" t="s">
        <v>228</v>
      </c>
      <c r="B40" s="45" t="s">
        <v>75</v>
      </c>
      <c r="C40" s="46" t="s">
        <v>229</v>
      </c>
      <c r="D40" s="124"/>
      <c r="E40" s="122"/>
      <c r="F40" s="123">
        <f t="shared" si="2"/>
        <v>0</v>
      </c>
      <c r="G40" s="128">
        <v>0</v>
      </c>
      <c r="H40" s="122"/>
      <c r="I40" s="75">
        <f t="shared" si="24"/>
        <v>0</v>
      </c>
      <c r="J40" s="76" t="e">
        <f t="shared" si="21"/>
        <v>#DIV/0!</v>
      </c>
      <c r="K40" s="74" t="e">
        <f t="shared" si="22"/>
        <v>#DIV/0!</v>
      </c>
      <c r="L40" s="94" t="e">
        <f t="shared" si="6"/>
        <v>#DIV/0!</v>
      </c>
    </row>
    <row r="41" spans="1:12" ht="45.75" customHeight="1" x14ac:dyDescent="0.2">
      <c r="A41" s="89" t="s">
        <v>264</v>
      </c>
      <c r="B41" s="45" t="s">
        <v>25</v>
      </c>
      <c r="C41" s="46" t="s">
        <v>265</v>
      </c>
      <c r="D41" s="124">
        <v>230000</v>
      </c>
      <c r="E41" s="122"/>
      <c r="F41" s="123">
        <f t="shared" si="2"/>
        <v>230000</v>
      </c>
      <c r="G41" s="124">
        <v>132336</v>
      </c>
      <c r="H41" s="122"/>
      <c r="I41" s="75">
        <f t="shared" si="24"/>
        <v>132336</v>
      </c>
      <c r="J41" s="76">
        <f t="shared" si="21"/>
        <v>57.537391304347828</v>
      </c>
      <c r="K41" s="74" t="e">
        <f t="shared" si="22"/>
        <v>#DIV/0!</v>
      </c>
      <c r="L41" s="94">
        <f t="shared" si="6"/>
        <v>57.537391304347828</v>
      </c>
    </row>
    <row r="42" spans="1:12" ht="123" customHeight="1" x14ac:dyDescent="0.2">
      <c r="A42" s="89" t="s">
        <v>311</v>
      </c>
      <c r="B42" s="45" t="s">
        <v>76</v>
      </c>
      <c r="C42" s="46" t="s">
        <v>312</v>
      </c>
      <c r="D42" s="124">
        <v>6025801</v>
      </c>
      <c r="E42" s="122">
        <v>200000</v>
      </c>
      <c r="F42" s="123">
        <f t="shared" si="2"/>
        <v>6225801</v>
      </c>
      <c r="G42" s="124">
        <v>1459887</v>
      </c>
      <c r="H42" s="122">
        <v>302155</v>
      </c>
      <c r="I42" s="75">
        <f t="shared" si="24"/>
        <v>1762042</v>
      </c>
      <c r="J42" s="76">
        <f t="shared" si="21"/>
        <v>24.227268706683144</v>
      </c>
      <c r="K42" s="76">
        <f t="shared" si="22"/>
        <v>151.07749999999999</v>
      </c>
      <c r="L42" s="94">
        <f>I42/F42*100</f>
        <v>28.302253798346587</v>
      </c>
    </row>
    <row r="43" spans="1:12" ht="81" customHeight="1" x14ac:dyDescent="0.2">
      <c r="A43" s="101" t="s">
        <v>313</v>
      </c>
      <c r="B43" s="45" t="s">
        <v>76</v>
      </c>
      <c r="C43" s="46" t="s">
        <v>243</v>
      </c>
      <c r="D43" s="124">
        <v>273200</v>
      </c>
      <c r="E43" s="122"/>
      <c r="F43" s="123">
        <f t="shared" si="2"/>
        <v>273200</v>
      </c>
      <c r="G43" s="124">
        <v>11694</v>
      </c>
      <c r="H43" s="122"/>
      <c r="I43" s="75">
        <f t="shared" si="24"/>
        <v>11694</v>
      </c>
      <c r="J43" s="76">
        <f t="shared" si="21"/>
        <v>4.280380673499268</v>
      </c>
      <c r="K43" s="74" t="e">
        <f t="shared" si="22"/>
        <v>#DIV/0!</v>
      </c>
      <c r="L43" s="94">
        <f t="shared" si="6"/>
        <v>4.280380673499268</v>
      </c>
    </row>
    <row r="44" spans="1:12" ht="69.75" customHeight="1" x14ac:dyDescent="0.2">
      <c r="A44" s="96" t="s">
        <v>314</v>
      </c>
      <c r="B44" s="45" t="s">
        <v>76</v>
      </c>
      <c r="C44" s="46" t="s">
        <v>278</v>
      </c>
      <c r="D44" s="124">
        <v>593800</v>
      </c>
      <c r="E44" s="122"/>
      <c r="F44" s="123">
        <f t="shared" si="2"/>
        <v>593800</v>
      </c>
      <c r="G44" s="124">
        <v>122168</v>
      </c>
      <c r="H44" s="124">
        <v>118154</v>
      </c>
      <c r="I44" s="75">
        <f t="shared" si="24"/>
        <v>240322</v>
      </c>
      <c r="J44" s="76">
        <f t="shared" si="21"/>
        <v>20.57393061636915</v>
      </c>
      <c r="K44" s="76" t="e">
        <f t="shared" si="22"/>
        <v>#DIV/0!</v>
      </c>
      <c r="L44" s="94">
        <f t="shared" si="6"/>
        <v>40.471876052542946</v>
      </c>
    </row>
    <row r="45" spans="1:12" ht="85.5" customHeight="1" x14ac:dyDescent="0.2">
      <c r="A45" s="89" t="s">
        <v>52</v>
      </c>
      <c r="B45" s="45" t="s">
        <v>76</v>
      </c>
      <c r="C45" s="46" t="s">
        <v>77</v>
      </c>
      <c r="D45" s="124">
        <v>350000</v>
      </c>
      <c r="E45" s="122"/>
      <c r="F45" s="123">
        <f t="shared" si="2"/>
        <v>350000</v>
      </c>
      <c r="G45" s="124"/>
      <c r="H45" s="122"/>
      <c r="I45" s="75">
        <f t="shared" si="24"/>
        <v>0</v>
      </c>
      <c r="J45" s="76">
        <f t="shared" si="21"/>
        <v>0</v>
      </c>
      <c r="K45" s="74" t="e">
        <f t="shared" si="22"/>
        <v>#DIV/0!</v>
      </c>
      <c r="L45" s="94">
        <f t="shared" ref="L45:L69" si="25">I45/F45*100</f>
        <v>0</v>
      </c>
    </row>
    <row r="46" spans="1:12" ht="97.5" customHeight="1" x14ac:dyDescent="0.2">
      <c r="A46" s="89" t="s">
        <v>209</v>
      </c>
      <c r="B46" s="45" t="s">
        <v>64</v>
      </c>
      <c r="C46" s="46" t="s">
        <v>210</v>
      </c>
      <c r="D46" s="124">
        <v>1900000</v>
      </c>
      <c r="E46" s="122"/>
      <c r="F46" s="123">
        <f t="shared" si="2"/>
        <v>1900000</v>
      </c>
      <c r="G46" s="124">
        <v>378247</v>
      </c>
      <c r="H46" s="122"/>
      <c r="I46" s="75">
        <f t="shared" si="24"/>
        <v>378247</v>
      </c>
      <c r="J46" s="76">
        <f t="shared" si="21"/>
        <v>19.907736842105265</v>
      </c>
      <c r="K46" s="74" t="e">
        <f t="shared" si="22"/>
        <v>#DIV/0!</v>
      </c>
      <c r="L46" s="94">
        <f t="shared" si="25"/>
        <v>19.907736842105265</v>
      </c>
    </row>
    <row r="47" spans="1:12" ht="108.75" customHeight="1" x14ac:dyDescent="0.2">
      <c r="A47" s="96" t="s">
        <v>285</v>
      </c>
      <c r="B47" s="45" t="s">
        <v>224</v>
      </c>
      <c r="C47" s="46" t="s">
        <v>284</v>
      </c>
      <c r="D47" s="124">
        <v>245718</v>
      </c>
      <c r="E47" s="122"/>
      <c r="F47" s="123">
        <f t="shared" si="2"/>
        <v>245718</v>
      </c>
      <c r="G47" s="124">
        <v>43323</v>
      </c>
      <c r="H47" s="122"/>
      <c r="I47" s="75">
        <f t="shared" si="24"/>
        <v>43323</v>
      </c>
      <c r="J47" s="76">
        <f t="shared" si="21"/>
        <v>17.631186970429518</v>
      </c>
      <c r="K47" s="74" t="e">
        <f t="shared" si="22"/>
        <v>#DIV/0!</v>
      </c>
      <c r="L47" s="94">
        <f t="shared" si="25"/>
        <v>17.631186970429518</v>
      </c>
    </row>
    <row r="48" spans="1:12" ht="39" customHeight="1" x14ac:dyDescent="0.2">
      <c r="A48" s="89" t="s">
        <v>256</v>
      </c>
      <c r="B48" s="45" t="s">
        <v>257</v>
      </c>
      <c r="C48" s="46" t="s">
        <v>255</v>
      </c>
      <c r="D48" s="122"/>
      <c r="E48" s="122">
        <v>0</v>
      </c>
      <c r="F48" s="123">
        <f t="shared" si="2"/>
        <v>0</v>
      </c>
      <c r="G48" s="128"/>
      <c r="H48" s="124">
        <v>18258</v>
      </c>
      <c r="I48" s="75">
        <f t="shared" si="24"/>
        <v>18258</v>
      </c>
      <c r="J48" s="76" t="e">
        <f t="shared" si="21"/>
        <v>#DIV/0!</v>
      </c>
      <c r="K48" s="74" t="e">
        <f t="shared" si="22"/>
        <v>#DIV/0!</v>
      </c>
      <c r="L48" s="94" t="e">
        <f t="shared" si="25"/>
        <v>#DIV/0!</v>
      </c>
    </row>
    <row r="49" spans="1:12" ht="39.75" customHeight="1" x14ac:dyDescent="0.2">
      <c r="A49" s="89" t="s">
        <v>46</v>
      </c>
      <c r="B49" s="45" t="s">
        <v>26</v>
      </c>
      <c r="C49" s="46" t="s">
        <v>78</v>
      </c>
      <c r="D49" s="124">
        <v>1150000</v>
      </c>
      <c r="E49" s="122">
        <v>0</v>
      </c>
      <c r="F49" s="123">
        <f t="shared" si="2"/>
        <v>1150000</v>
      </c>
      <c r="G49" s="124">
        <v>123688</v>
      </c>
      <c r="H49" s="122"/>
      <c r="I49" s="75">
        <f t="shared" si="24"/>
        <v>123688</v>
      </c>
      <c r="J49" s="76">
        <f t="shared" si="21"/>
        <v>10.755478260869564</v>
      </c>
      <c r="K49" s="76" t="e">
        <f t="shared" si="22"/>
        <v>#DIV/0!</v>
      </c>
      <c r="L49" s="94">
        <f t="shared" si="25"/>
        <v>10.755478260869564</v>
      </c>
    </row>
    <row r="50" spans="1:12" s="6" customFormat="1" ht="30" customHeight="1" x14ac:dyDescent="0.2">
      <c r="A50" s="92" t="s">
        <v>79</v>
      </c>
      <c r="B50" s="72" t="s">
        <v>55</v>
      </c>
      <c r="C50" s="73" t="s">
        <v>34</v>
      </c>
      <c r="D50" s="125">
        <f t="shared" ref="D50:I50" si="26">SUM(D51:D54)</f>
        <v>20660770</v>
      </c>
      <c r="E50" s="125">
        <f t="shared" si="26"/>
        <v>2180460</v>
      </c>
      <c r="F50" s="125">
        <f t="shared" si="26"/>
        <v>22841230</v>
      </c>
      <c r="G50" s="125">
        <f t="shared" si="26"/>
        <v>5656327</v>
      </c>
      <c r="H50" s="125">
        <f t="shared" si="26"/>
        <v>541354</v>
      </c>
      <c r="I50" s="140">
        <f t="shared" si="26"/>
        <v>6197681</v>
      </c>
      <c r="J50" s="74">
        <f t="shared" ref="J50:J69" si="27">G50/D50*100</f>
        <v>27.377135508502342</v>
      </c>
      <c r="K50" s="74">
        <f t="shared" ref="K50:K70" si="28">H50/E50*100</f>
        <v>24.827513460462473</v>
      </c>
      <c r="L50" s="93">
        <f t="shared" si="25"/>
        <v>27.133744548783056</v>
      </c>
    </row>
    <row r="51" spans="1:12" ht="22.5" customHeight="1" x14ac:dyDescent="0.2">
      <c r="A51" s="89" t="s">
        <v>80</v>
      </c>
      <c r="B51" s="45" t="s">
        <v>81</v>
      </c>
      <c r="C51" s="46" t="s">
        <v>82</v>
      </c>
      <c r="D51" s="124">
        <v>4940650</v>
      </c>
      <c r="E51" s="122">
        <v>56000</v>
      </c>
      <c r="F51" s="123">
        <f t="shared" si="2"/>
        <v>4996650</v>
      </c>
      <c r="G51" s="124">
        <v>1198564</v>
      </c>
      <c r="H51" s="124">
        <v>7522</v>
      </c>
      <c r="I51" s="75">
        <f>G51+H51</f>
        <v>1206086</v>
      </c>
      <c r="J51" s="76">
        <f t="shared" si="27"/>
        <v>24.259237144910081</v>
      </c>
      <c r="K51" s="76">
        <f t="shared" si="28"/>
        <v>13.432142857142857</v>
      </c>
      <c r="L51" s="94">
        <f t="shared" si="25"/>
        <v>24.137892387899893</v>
      </c>
    </row>
    <row r="52" spans="1:12" ht="27" customHeight="1" x14ac:dyDescent="0.2">
      <c r="A52" s="89" t="s">
        <v>83</v>
      </c>
      <c r="B52" s="45" t="s">
        <v>81</v>
      </c>
      <c r="C52" s="46" t="s">
        <v>84</v>
      </c>
      <c r="D52" s="124">
        <v>2358200</v>
      </c>
      <c r="E52" s="122">
        <v>180000</v>
      </c>
      <c r="F52" s="123">
        <f t="shared" si="2"/>
        <v>2538200</v>
      </c>
      <c r="G52" s="124">
        <v>631425</v>
      </c>
      <c r="H52" s="124">
        <v>10493</v>
      </c>
      <c r="I52" s="75">
        <f>G52+H52</f>
        <v>641918</v>
      </c>
      <c r="J52" s="76">
        <f t="shared" si="27"/>
        <v>26.775718768552288</v>
      </c>
      <c r="K52" s="76">
        <f t="shared" si="28"/>
        <v>5.8294444444444444</v>
      </c>
      <c r="L52" s="94">
        <f t="shared" si="25"/>
        <v>25.290284453549759</v>
      </c>
    </row>
    <row r="53" spans="1:12" ht="44.25" customHeight="1" x14ac:dyDescent="0.2">
      <c r="A53" s="89" t="s">
        <v>47</v>
      </c>
      <c r="B53" s="45" t="s">
        <v>85</v>
      </c>
      <c r="C53" s="46" t="s">
        <v>86</v>
      </c>
      <c r="D53" s="124">
        <v>12761920</v>
      </c>
      <c r="E53" s="122">
        <v>1944460</v>
      </c>
      <c r="F53" s="123">
        <f t="shared" si="2"/>
        <v>14706380</v>
      </c>
      <c r="G53" s="124">
        <v>3675128</v>
      </c>
      <c r="H53" s="122">
        <v>523339</v>
      </c>
      <c r="I53" s="75">
        <f>G53+H53</f>
        <v>4198467</v>
      </c>
      <c r="J53" s="76">
        <f t="shared" si="27"/>
        <v>28.797610390912965</v>
      </c>
      <c r="K53" s="76">
        <f t="shared" si="28"/>
        <v>26.914361827962519</v>
      </c>
      <c r="L53" s="94">
        <f t="shared" si="25"/>
        <v>28.548609515054014</v>
      </c>
    </row>
    <row r="54" spans="1:12" ht="27.6" customHeight="1" x14ac:dyDescent="0.2">
      <c r="A54" s="89" t="s">
        <v>48</v>
      </c>
      <c r="B54" s="45" t="s">
        <v>85</v>
      </c>
      <c r="C54" s="46" t="s">
        <v>87</v>
      </c>
      <c r="D54" s="124">
        <v>600000</v>
      </c>
      <c r="E54" s="122"/>
      <c r="F54" s="123">
        <f t="shared" si="2"/>
        <v>600000</v>
      </c>
      <c r="G54" s="124">
        <v>151210</v>
      </c>
      <c r="H54" s="122"/>
      <c r="I54" s="75">
        <f>G54+H54</f>
        <v>151210</v>
      </c>
      <c r="J54" s="76">
        <f t="shared" si="27"/>
        <v>25.201666666666668</v>
      </c>
      <c r="K54" s="76" t="e">
        <f t="shared" si="28"/>
        <v>#DIV/0!</v>
      </c>
      <c r="L54" s="94">
        <f t="shared" si="25"/>
        <v>25.201666666666668</v>
      </c>
    </row>
    <row r="55" spans="1:12" s="6" customFormat="1" ht="36.75" customHeight="1" x14ac:dyDescent="0.2">
      <c r="A55" s="92" t="s">
        <v>88</v>
      </c>
      <c r="B55" s="72" t="s">
        <v>55</v>
      </c>
      <c r="C55" s="73" t="s">
        <v>35</v>
      </c>
      <c r="D55" s="125">
        <f>D56+D57</f>
        <v>23287550</v>
      </c>
      <c r="E55" s="125">
        <f t="shared" ref="E55:I55" si="29">E56+E57</f>
        <v>1210000</v>
      </c>
      <c r="F55" s="125">
        <f t="shared" si="29"/>
        <v>24497550</v>
      </c>
      <c r="G55" s="125">
        <f t="shared" si="29"/>
        <v>5475045</v>
      </c>
      <c r="H55" s="125">
        <f t="shared" si="29"/>
        <v>9773</v>
      </c>
      <c r="I55" s="141">
        <f t="shared" si="29"/>
        <v>5484818</v>
      </c>
      <c r="J55" s="74">
        <f t="shared" si="27"/>
        <v>23.51060974640956</v>
      </c>
      <c r="K55" s="74">
        <f t="shared" si="28"/>
        <v>0.80768595041322311</v>
      </c>
      <c r="L55" s="93">
        <f t="shared" si="25"/>
        <v>22.389251170014958</v>
      </c>
    </row>
    <row r="56" spans="1:12" ht="66.75" customHeight="1" x14ac:dyDescent="0.2">
      <c r="A56" s="89" t="s">
        <v>315</v>
      </c>
      <c r="B56" s="45" t="s">
        <v>89</v>
      </c>
      <c r="C56" s="46" t="s">
        <v>36</v>
      </c>
      <c r="D56" s="124">
        <v>3359600</v>
      </c>
      <c r="E56" s="122"/>
      <c r="F56" s="123">
        <f t="shared" si="2"/>
        <v>3359600</v>
      </c>
      <c r="G56" s="124">
        <v>797523</v>
      </c>
      <c r="H56" s="124"/>
      <c r="I56" s="75">
        <f>G56+H56</f>
        <v>797523</v>
      </c>
      <c r="J56" s="76">
        <f t="shared" si="27"/>
        <v>23.738629598761758</v>
      </c>
      <c r="K56" s="76" t="e">
        <f t="shared" si="28"/>
        <v>#DIV/0!</v>
      </c>
      <c r="L56" s="94">
        <f t="shared" si="25"/>
        <v>23.738629598761758</v>
      </c>
    </row>
    <row r="57" spans="1:12" ht="68.25" customHeight="1" x14ac:dyDescent="0.2">
      <c r="A57" s="89" t="s">
        <v>37</v>
      </c>
      <c r="B57" s="45" t="s">
        <v>89</v>
      </c>
      <c r="C57" s="46" t="s">
        <v>38</v>
      </c>
      <c r="D57" s="124">
        <v>19927950</v>
      </c>
      <c r="E57" s="122">
        <v>1210000</v>
      </c>
      <c r="F57" s="123">
        <f t="shared" si="2"/>
        <v>21137950</v>
      </c>
      <c r="G57" s="124">
        <v>4677522</v>
      </c>
      <c r="H57" s="124">
        <v>9773</v>
      </c>
      <c r="I57" s="75">
        <f>G57+H57</f>
        <v>4687295</v>
      </c>
      <c r="J57" s="76">
        <f t="shared" si="27"/>
        <v>23.472168486974326</v>
      </c>
      <c r="K57" s="76">
        <f t="shared" si="28"/>
        <v>0.80768595041322311</v>
      </c>
      <c r="L57" s="94">
        <f t="shared" si="25"/>
        <v>22.174785161285744</v>
      </c>
    </row>
    <row r="58" spans="1:12" s="6" customFormat="1" ht="34.5" customHeight="1" x14ac:dyDescent="0.2">
      <c r="A58" s="92" t="s">
        <v>53</v>
      </c>
      <c r="B58" s="72" t="s">
        <v>55</v>
      </c>
      <c r="C58" s="73" t="s">
        <v>90</v>
      </c>
      <c r="D58" s="125">
        <f t="shared" ref="D58:I58" si="30">SUM(D59:D66)</f>
        <v>40772982</v>
      </c>
      <c r="E58" s="125">
        <f t="shared" si="30"/>
        <v>382000</v>
      </c>
      <c r="F58" s="125">
        <f t="shared" si="30"/>
        <v>41154982</v>
      </c>
      <c r="G58" s="125">
        <f t="shared" si="30"/>
        <v>9348098</v>
      </c>
      <c r="H58" s="125">
        <f t="shared" si="30"/>
        <v>681464</v>
      </c>
      <c r="I58" s="125">
        <f t="shared" si="30"/>
        <v>10029562</v>
      </c>
      <c r="J58" s="74">
        <f t="shared" si="27"/>
        <v>22.927187420336338</v>
      </c>
      <c r="K58" s="74">
        <f t="shared" si="28"/>
        <v>178.39371727748693</v>
      </c>
      <c r="L58" s="93">
        <f t="shared" si="25"/>
        <v>24.370225699527705</v>
      </c>
    </row>
    <row r="59" spans="1:12" ht="31.15" customHeight="1" x14ac:dyDescent="0.2">
      <c r="A59" s="89" t="s">
        <v>196</v>
      </c>
      <c r="B59" s="45" t="s">
        <v>91</v>
      </c>
      <c r="C59" s="46" t="s">
        <v>197</v>
      </c>
      <c r="D59" s="124">
        <v>1600000</v>
      </c>
      <c r="E59" s="122"/>
      <c r="F59" s="123">
        <f t="shared" si="2"/>
        <v>1600000</v>
      </c>
      <c r="G59" s="124">
        <v>149052</v>
      </c>
      <c r="H59" s="122"/>
      <c r="I59" s="75">
        <f t="shared" ref="I59:I78" si="31">G59+H59</f>
        <v>149052</v>
      </c>
      <c r="J59" s="76">
        <f t="shared" si="27"/>
        <v>9.3157500000000013</v>
      </c>
      <c r="K59" s="76" t="e">
        <f t="shared" si="28"/>
        <v>#DIV/0!</v>
      </c>
      <c r="L59" s="94">
        <f t="shared" si="25"/>
        <v>9.3157500000000013</v>
      </c>
    </row>
    <row r="60" spans="1:12" ht="44.25" customHeight="1" x14ac:dyDescent="0.2">
      <c r="A60" s="89" t="s">
        <v>259</v>
      </c>
      <c r="B60" s="45" t="s">
        <v>91</v>
      </c>
      <c r="C60" s="46" t="s">
        <v>258</v>
      </c>
      <c r="D60" s="124">
        <v>2692720</v>
      </c>
      <c r="E60" s="122">
        <v>90000</v>
      </c>
      <c r="F60" s="123">
        <f t="shared" si="2"/>
        <v>2782720</v>
      </c>
      <c r="G60" s="124">
        <v>2267122</v>
      </c>
      <c r="H60" s="122"/>
      <c r="I60" s="75">
        <f t="shared" si="31"/>
        <v>2267122</v>
      </c>
      <c r="J60" s="76">
        <f t="shared" si="27"/>
        <v>84.194494785941359</v>
      </c>
      <c r="K60" s="76">
        <f t="shared" si="28"/>
        <v>0</v>
      </c>
      <c r="L60" s="94">
        <f t="shared" si="25"/>
        <v>81.471438017479301</v>
      </c>
    </row>
    <row r="61" spans="1:12" ht="59.45" customHeight="1" x14ac:dyDescent="0.2">
      <c r="A61" s="89" t="s">
        <v>92</v>
      </c>
      <c r="B61" s="45" t="s">
        <v>91</v>
      </c>
      <c r="C61" s="46" t="s">
        <v>93</v>
      </c>
      <c r="D61" s="124">
        <v>9991500</v>
      </c>
      <c r="E61" s="122"/>
      <c r="F61" s="123">
        <f t="shared" si="2"/>
        <v>9991500</v>
      </c>
      <c r="G61" s="124">
        <v>2745096</v>
      </c>
      <c r="H61" s="122"/>
      <c r="I61" s="75">
        <f t="shared" si="31"/>
        <v>2745096</v>
      </c>
      <c r="J61" s="76">
        <f t="shared" si="27"/>
        <v>27.474313166191262</v>
      </c>
      <c r="K61" s="76" t="e">
        <f t="shared" si="28"/>
        <v>#DIV/0!</v>
      </c>
      <c r="L61" s="94">
        <f t="shared" si="25"/>
        <v>27.474313166191262</v>
      </c>
    </row>
    <row r="62" spans="1:12" ht="39.75" customHeight="1" x14ac:dyDescent="0.2">
      <c r="A62" s="89" t="s">
        <v>94</v>
      </c>
      <c r="B62" s="45" t="s">
        <v>91</v>
      </c>
      <c r="C62" s="46" t="s">
        <v>95</v>
      </c>
      <c r="D62" s="124">
        <v>26308762</v>
      </c>
      <c r="E62" s="122">
        <v>0</v>
      </c>
      <c r="F62" s="123">
        <f t="shared" si="2"/>
        <v>26308762</v>
      </c>
      <c r="G62" s="124">
        <v>4103518</v>
      </c>
      <c r="H62" s="124"/>
      <c r="I62" s="75">
        <f t="shared" si="31"/>
        <v>4103518</v>
      </c>
      <c r="J62" s="76">
        <f t="shared" si="27"/>
        <v>15.597533627770094</v>
      </c>
      <c r="K62" s="76" t="e">
        <f t="shared" si="28"/>
        <v>#DIV/0!</v>
      </c>
      <c r="L62" s="94">
        <f t="shared" si="25"/>
        <v>15.597533627770094</v>
      </c>
    </row>
    <row r="63" spans="1:12" ht="4.5" hidden="1" customHeight="1" x14ac:dyDescent="0.2">
      <c r="A63" s="89" t="s">
        <v>230</v>
      </c>
      <c r="B63" s="45" t="s">
        <v>97</v>
      </c>
      <c r="C63" s="46" t="s">
        <v>231</v>
      </c>
      <c r="D63" s="124"/>
      <c r="E63" s="122"/>
      <c r="F63" s="123">
        <f t="shared" si="2"/>
        <v>0</v>
      </c>
      <c r="G63" s="122"/>
      <c r="H63" s="122"/>
      <c r="I63" s="75">
        <f t="shared" si="31"/>
        <v>0</v>
      </c>
      <c r="J63" s="76" t="e">
        <f t="shared" si="27"/>
        <v>#DIV/0!</v>
      </c>
      <c r="K63" s="76" t="e">
        <f t="shared" si="28"/>
        <v>#DIV/0!</v>
      </c>
      <c r="L63" s="94" t="e">
        <f t="shared" si="25"/>
        <v>#DIV/0!</v>
      </c>
    </row>
    <row r="64" spans="1:12" ht="26.25" hidden="1" customHeight="1" x14ac:dyDescent="0.2">
      <c r="A64" s="102" t="s">
        <v>249</v>
      </c>
      <c r="B64" s="45" t="s">
        <v>191</v>
      </c>
      <c r="C64" s="46" t="s">
        <v>246</v>
      </c>
      <c r="D64" s="122">
        <v>0</v>
      </c>
      <c r="E64" s="122"/>
      <c r="F64" s="123">
        <f t="shared" si="2"/>
        <v>0</v>
      </c>
      <c r="G64" s="122">
        <v>0</v>
      </c>
      <c r="H64" s="122"/>
      <c r="I64" s="75">
        <f t="shared" si="31"/>
        <v>0</v>
      </c>
      <c r="J64" s="76" t="e">
        <f t="shared" si="27"/>
        <v>#DIV/0!</v>
      </c>
      <c r="K64" s="76" t="e">
        <f t="shared" si="28"/>
        <v>#DIV/0!</v>
      </c>
      <c r="L64" s="94" t="e">
        <f t="shared" si="25"/>
        <v>#DIV/0!</v>
      </c>
    </row>
    <row r="65" spans="1:12" ht="37.5" customHeight="1" x14ac:dyDescent="0.2">
      <c r="A65" s="89" t="s">
        <v>96</v>
      </c>
      <c r="B65" s="45" t="s">
        <v>97</v>
      </c>
      <c r="C65" s="46" t="s">
        <v>98</v>
      </c>
      <c r="D65" s="124">
        <v>180000</v>
      </c>
      <c r="E65" s="122">
        <v>0</v>
      </c>
      <c r="F65" s="123">
        <f t="shared" si="2"/>
        <v>180000</v>
      </c>
      <c r="G65" s="124">
        <v>83310</v>
      </c>
      <c r="H65" s="124">
        <v>396600</v>
      </c>
      <c r="I65" s="75">
        <f t="shared" si="31"/>
        <v>479910</v>
      </c>
      <c r="J65" s="76">
        <f t="shared" si="27"/>
        <v>46.283333333333331</v>
      </c>
      <c r="K65" s="76" t="e">
        <f t="shared" ref="K65:K66" si="32">H65/E65*100</f>
        <v>#DIV/0!</v>
      </c>
      <c r="L65" s="94">
        <f t="shared" si="25"/>
        <v>266.61666666666667</v>
      </c>
    </row>
    <row r="66" spans="1:12" ht="37.5" customHeight="1" x14ac:dyDescent="0.2">
      <c r="A66" s="89" t="s">
        <v>325</v>
      </c>
      <c r="B66" s="45" t="s">
        <v>97</v>
      </c>
      <c r="C66" s="46" t="s">
        <v>324</v>
      </c>
      <c r="D66" s="124"/>
      <c r="E66" s="122">
        <v>292000</v>
      </c>
      <c r="F66" s="123">
        <f t="shared" si="2"/>
        <v>292000</v>
      </c>
      <c r="G66" s="124"/>
      <c r="H66" s="124">
        <v>284864</v>
      </c>
      <c r="I66" s="75">
        <f t="shared" ref="I66" si="33">G66+H66</f>
        <v>284864</v>
      </c>
      <c r="J66" s="76" t="e">
        <f t="shared" ref="J66" si="34">G66/D66*100</f>
        <v>#DIV/0!</v>
      </c>
      <c r="K66" s="76">
        <f t="shared" si="32"/>
        <v>97.556164383561637</v>
      </c>
      <c r="L66" s="94">
        <f t="shared" ref="L66" si="35">I66/F66*100</f>
        <v>97.556164383561637</v>
      </c>
    </row>
    <row r="67" spans="1:12" s="6" customFormat="1" ht="29.25" customHeight="1" x14ac:dyDescent="0.2">
      <c r="A67" s="92" t="s">
        <v>51</v>
      </c>
      <c r="B67" s="72" t="s">
        <v>55</v>
      </c>
      <c r="C67" s="73" t="s">
        <v>99</v>
      </c>
      <c r="D67" s="125">
        <f>SUM(D68:D78)</f>
        <v>6043150</v>
      </c>
      <c r="E67" s="125">
        <f>SUM(E68:E78)</f>
        <v>10281803.83</v>
      </c>
      <c r="F67" s="125">
        <f>SUM(F68:F78)</f>
        <v>16324953.83</v>
      </c>
      <c r="G67" s="125">
        <f>SUM(G68:G78)</f>
        <v>3028</v>
      </c>
      <c r="H67" s="125">
        <f>SUM(H68:H78)</f>
        <v>91500</v>
      </c>
      <c r="I67" s="69">
        <f t="shared" si="31"/>
        <v>94528</v>
      </c>
      <c r="J67" s="74">
        <f t="shared" si="27"/>
        <v>5.0106318724506257E-2</v>
      </c>
      <c r="K67" s="74">
        <f t="shared" si="28"/>
        <v>0.88992166659534488</v>
      </c>
      <c r="L67" s="93">
        <f t="shared" si="25"/>
        <v>0.57903992246696601</v>
      </c>
    </row>
    <row r="68" spans="1:12" ht="28.5" customHeight="1" x14ac:dyDescent="0.2">
      <c r="A68" s="89" t="s">
        <v>100</v>
      </c>
      <c r="B68" s="45" t="s">
        <v>101</v>
      </c>
      <c r="C68" s="46" t="s">
        <v>102</v>
      </c>
      <c r="D68" s="124">
        <v>823500</v>
      </c>
      <c r="E68" s="122"/>
      <c r="F68" s="123">
        <f t="shared" si="2"/>
        <v>823500</v>
      </c>
      <c r="G68" s="124">
        <v>3028</v>
      </c>
      <c r="H68" s="122"/>
      <c r="I68" s="75">
        <f t="shared" si="31"/>
        <v>3028</v>
      </c>
      <c r="J68" s="76">
        <f t="shared" si="27"/>
        <v>0.36769884638737099</v>
      </c>
      <c r="K68" s="76" t="e">
        <f t="shared" si="28"/>
        <v>#DIV/0!</v>
      </c>
      <c r="L68" s="94">
        <f t="shared" si="25"/>
        <v>0.36769884638737099</v>
      </c>
    </row>
    <row r="69" spans="1:12" ht="39" customHeight="1" x14ac:dyDescent="0.2">
      <c r="A69" s="89" t="s">
        <v>189</v>
      </c>
      <c r="B69" s="45" t="s">
        <v>190</v>
      </c>
      <c r="C69" s="46" t="s">
        <v>188</v>
      </c>
      <c r="D69" s="122"/>
      <c r="E69" s="122">
        <v>200000</v>
      </c>
      <c r="F69" s="123">
        <f t="shared" si="2"/>
        <v>200000</v>
      </c>
      <c r="G69" s="122"/>
      <c r="H69" s="122"/>
      <c r="I69" s="75">
        <f t="shared" si="31"/>
        <v>0</v>
      </c>
      <c r="J69" s="76" t="e">
        <f t="shared" si="27"/>
        <v>#DIV/0!</v>
      </c>
      <c r="K69" s="76">
        <f t="shared" si="28"/>
        <v>0</v>
      </c>
      <c r="L69" s="94">
        <f t="shared" si="25"/>
        <v>0</v>
      </c>
    </row>
    <row r="70" spans="1:12" ht="35.25" customHeight="1" x14ac:dyDescent="0.2">
      <c r="A70" s="89" t="s">
        <v>232</v>
      </c>
      <c r="B70" s="45" t="s">
        <v>103</v>
      </c>
      <c r="C70" s="46" t="s">
        <v>233</v>
      </c>
      <c r="D70" s="122"/>
      <c r="E70" s="124">
        <v>5000</v>
      </c>
      <c r="F70" s="123">
        <f t="shared" si="2"/>
        <v>5000</v>
      </c>
      <c r="G70" s="122"/>
      <c r="H70" s="124"/>
      <c r="I70" s="75">
        <f t="shared" si="31"/>
        <v>0</v>
      </c>
      <c r="J70" s="76" t="e">
        <f t="shared" ref="J70" si="36">G70/D70*100</f>
        <v>#DIV/0!</v>
      </c>
      <c r="K70" s="76">
        <f t="shared" si="28"/>
        <v>0</v>
      </c>
      <c r="L70" s="94">
        <f t="shared" ref="L70" si="37">I70/F70*100</f>
        <v>0</v>
      </c>
    </row>
    <row r="71" spans="1:12" ht="71.25" customHeight="1" x14ac:dyDescent="0.2">
      <c r="A71" s="89" t="s">
        <v>105</v>
      </c>
      <c r="B71" s="45" t="s">
        <v>106</v>
      </c>
      <c r="C71" s="46" t="s">
        <v>107</v>
      </c>
      <c r="D71" s="124">
        <v>5020750</v>
      </c>
      <c r="E71" s="122">
        <v>0</v>
      </c>
      <c r="F71" s="123">
        <f t="shared" ref="F71:F93" si="38">D71+E71</f>
        <v>5020750</v>
      </c>
      <c r="G71" s="124"/>
      <c r="H71" s="122"/>
      <c r="I71" s="75">
        <f t="shared" si="31"/>
        <v>0</v>
      </c>
      <c r="J71" s="76">
        <f t="shared" ref="J71:J85" si="39">G71/D71*100</f>
        <v>0</v>
      </c>
      <c r="K71" s="76" t="e">
        <f t="shared" ref="K71:K87" si="40">H71/E71*100</f>
        <v>#DIV/0!</v>
      </c>
      <c r="L71" s="94">
        <f t="shared" ref="L71:L87" si="41">I71/F71*100</f>
        <v>0</v>
      </c>
    </row>
    <row r="72" spans="1:12" ht="24.75" hidden="1" customHeight="1" x14ac:dyDescent="0.2">
      <c r="A72" s="89" t="s">
        <v>206</v>
      </c>
      <c r="B72" s="45" t="s">
        <v>106</v>
      </c>
      <c r="C72" s="46" t="s">
        <v>207</v>
      </c>
      <c r="D72" s="122"/>
      <c r="E72" s="122">
        <v>0</v>
      </c>
      <c r="F72" s="123">
        <f t="shared" si="38"/>
        <v>0</v>
      </c>
      <c r="G72" s="122"/>
      <c r="H72" s="122"/>
      <c r="I72" s="75">
        <f t="shared" si="31"/>
        <v>0</v>
      </c>
      <c r="J72" s="76" t="e">
        <f t="shared" si="39"/>
        <v>#DIV/0!</v>
      </c>
      <c r="K72" s="76" t="e">
        <f t="shared" si="40"/>
        <v>#DIV/0!</v>
      </c>
      <c r="L72" s="94" t="e">
        <f t="shared" si="41"/>
        <v>#DIV/0!</v>
      </c>
    </row>
    <row r="73" spans="1:12" ht="33" hidden="1" customHeight="1" x14ac:dyDescent="0.2">
      <c r="A73" s="102" t="s">
        <v>247</v>
      </c>
      <c r="B73" s="45" t="s">
        <v>250</v>
      </c>
      <c r="C73" s="46" t="s">
        <v>244</v>
      </c>
      <c r="D73" s="122"/>
      <c r="E73" s="122"/>
      <c r="F73" s="123">
        <f t="shared" si="38"/>
        <v>0</v>
      </c>
      <c r="G73" s="122"/>
      <c r="H73" s="122"/>
      <c r="I73" s="75">
        <f t="shared" si="31"/>
        <v>0</v>
      </c>
      <c r="J73" s="76" t="e">
        <f t="shared" si="39"/>
        <v>#DIV/0!</v>
      </c>
      <c r="K73" s="76" t="e">
        <f t="shared" si="40"/>
        <v>#DIV/0!</v>
      </c>
      <c r="L73" s="94" t="e">
        <f t="shared" si="41"/>
        <v>#DIV/0!</v>
      </c>
    </row>
    <row r="74" spans="1:12" ht="27.75" customHeight="1" x14ac:dyDescent="0.2">
      <c r="A74" s="89" t="s">
        <v>108</v>
      </c>
      <c r="B74" s="45" t="s">
        <v>109</v>
      </c>
      <c r="C74" s="46" t="s">
        <v>110</v>
      </c>
      <c r="D74" s="122"/>
      <c r="E74" s="124">
        <v>1865098.83</v>
      </c>
      <c r="F74" s="123">
        <f t="shared" si="38"/>
        <v>1865098.83</v>
      </c>
      <c r="G74" s="122"/>
      <c r="H74" s="124"/>
      <c r="I74" s="75">
        <f t="shared" si="31"/>
        <v>0</v>
      </c>
      <c r="J74" s="76" t="e">
        <f t="shared" si="39"/>
        <v>#DIV/0!</v>
      </c>
      <c r="K74" s="76">
        <f t="shared" si="40"/>
        <v>0</v>
      </c>
      <c r="L74" s="94">
        <f t="shared" si="41"/>
        <v>0</v>
      </c>
    </row>
    <row r="75" spans="1:12" ht="36.75" customHeight="1" x14ac:dyDescent="0.2">
      <c r="A75" s="89" t="s">
        <v>111</v>
      </c>
      <c r="B75" s="45" t="s">
        <v>104</v>
      </c>
      <c r="C75" s="46" t="s">
        <v>112</v>
      </c>
      <c r="D75" s="122"/>
      <c r="E75" s="124">
        <v>50000</v>
      </c>
      <c r="F75" s="123">
        <f t="shared" si="38"/>
        <v>50000</v>
      </c>
      <c r="G75" s="122"/>
      <c r="H75" s="124"/>
      <c r="I75" s="75">
        <f t="shared" si="31"/>
        <v>0</v>
      </c>
      <c r="J75" s="76" t="e">
        <f t="shared" si="39"/>
        <v>#DIV/0!</v>
      </c>
      <c r="K75" s="76">
        <f t="shared" si="40"/>
        <v>0</v>
      </c>
      <c r="L75" s="94">
        <f t="shared" si="41"/>
        <v>0</v>
      </c>
    </row>
    <row r="76" spans="1:12" ht="42" customHeight="1" x14ac:dyDescent="0.2">
      <c r="A76" s="89" t="s">
        <v>113</v>
      </c>
      <c r="B76" s="45" t="s">
        <v>104</v>
      </c>
      <c r="C76" s="46" t="s">
        <v>114</v>
      </c>
      <c r="D76" s="122"/>
      <c r="E76" s="124">
        <v>8161705</v>
      </c>
      <c r="F76" s="123">
        <f t="shared" si="38"/>
        <v>8161705</v>
      </c>
      <c r="G76" s="122"/>
      <c r="H76" s="124">
        <v>91500</v>
      </c>
      <c r="I76" s="75">
        <f t="shared" si="31"/>
        <v>91500</v>
      </c>
      <c r="J76" s="76" t="e">
        <f t="shared" si="39"/>
        <v>#DIV/0!</v>
      </c>
      <c r="K76" s="76">
        <f t="shared" si="40"/>
        <v>1.121089282202677</v>
      </c>
      <c r="L76" s="94">
        <f t="shared" si="41"/>
        <v>1.121089282202677</v>
      </c>
    </row>
    <row r="77" spans="1:12" ht="42.75" customHeight="1" x14ac:dyDescent="0.2">
      <c r="A77" s="89" t="s">
        <v>115</v>
      </c>
      <c r="B77" s="45" t="s">
        <v>104</v>
      </c>
      <c r="C77" s="46" t="s">
        <v>116</v>
      </c>
      <c r="D77" s="124">
        <v>108900</v>
      </c>
      <c r="E77" s="122"/>
      <c r="F77" s="123">
        <f t="shared" si="38"/>
        <v>108900</v>
      </c>
      <c r="G77" s="124"/>
      <c r="H77" s="122"/>
      <c r="I77" s="75">
        <f t="shared" si="31"/>
        <v>0</v>
      </c>
      <c r="J77" s="76">
        <f t="shared" si="39"/>
        <v>0</v>
      </c>
      <c r="K77" s="76" t="e">
        <f t="shared" si="40"/>
        <v>#DIV/0!</v>
      </c>
      <c r="L77" s="94">
        <f t="shared" si="41"/>
        <v>0</v>
      </c>
    </row>
    <row r="78" spans="1:12" ht="34.9" customHeight="1" x14ac:dyDescent="0.2">
      <c r="A78" s="89" t="s">
        <v>117</v>
      </c>
      <c r="B78" s="45" t="s">
        <v>104</v>
      </c>
      <c r="C78" s="46" t="s">
        <v>118</v>
      </c>
      <c r="D78" s="124">
        <v>90000</v>
      </c>
      <c r="E78" s="122"/>
      <c r="F78" s="123">
        <f t="shared" si="38"/>
        <v>90000</v>
      </c>
      <c r="G78" s="124"/>
      <c r="H78" s="122"/>
      <c r="I78" s="75">
        <f t="shared" si="31"/>
        <v>0</v>
      </c>
      <c r="J78" s="76">
        <f t="shared" si="39"/>
        <v>0</v>
      </c>
      <c r="K78" s="76" t="e">
        <f t="shared" si="40"/>
        <v>#DIV/0!</v>
      </c>
      <c r="L78" s="94">
        <f t="shared" si="41"/>
        <v>0</v>
      </c>
    </row>
    <row r="79" spans="1:12" s="6" customFormat="1" ht="36" customHeight="1" x14ac:dyDescent="0.2">
      <c r="A79" s="92" t="s">
        <v>49</v>
      </c>
      <c r="B79" s="72" t="s">
        <v>55</v>
      </c>
      <c r="C79" s="73" t="s">
        <v>39</v>
      </c>
      <c r="D79" s="125">
        <f t="shared" ref="D79:I79" si="42">SUM(D80:D87)+D89+D88</f>
        <v>7153600</v>
      </c>
      <c r="E79" s="125">
        <f t="shared" si="42"/>
        <v>90000</v>
      </c>
      <c r="F79" s="125">
        <f t="shared" si="42"/>
        <v>7243600</v>
      </c>
      <c r="G79" s="125">
        <f t="shared" si="42"/>
        <v>1914220</v>
      </c>
      <c r="H79" s="125">
        <f t="shared" si="42"/>
        <v>4072</v>
      </c>
      <c r="I79" s="140">
        <f t="shared" si="42"/>
        <v>1918292</v>
      </c>
      <c r="J79" s="74">
        <f t="shared" si="39"/>
        <v>26.758834712592261</v>
      </c>
      <c r="K79" s="74">
        <f t="shared" si="40"/>
        <v>4.5244444444444438</v>
      </c>
      <c r="L79" s="93">
        <f t="shared" si="41"/>
        <v>26.482577723783752</v>
      </c>
    </row>
    <row r="80" spans="1:12" ht="48.75" customHeight="1" x14ac:dyDescent="0.2">
      <c r="A80" s="89" t="s">
        <v>198</v>
      </c>
      <c r="B80" s="45" t="s">
        <v>119</v>
      </c>
      <c r="C80" s="46" t="s">
        <v>199</v>
      </c>
      <c r="D80" s="131">
        <v>100000</v>
      </c>
      <c r="E80" s="125"/>
      <c r="F80" s="126">
        <f t="shared" si="38"/>
        <v>100000</v>
      </c>
      <c r="G80" s="132"/>
      <c r="H80" s="125"/>
      <c r="I80" s="69">
        <f t="shared" ref="I80:I89" si="43">G80+H80</f>
        <v>0</v>
      </c>
      <c r="J80" s="64">
        <f t="shared" si="39"/>
        <v>0</v>
      </c>
      <c r="K80" s="64" t="e">
        <f t="shared" si="40"/>
        <v>#DIV/0!</v>
      </c>
      <c r="L80" s="91">
        <f t="shared" si="41"/>
        <v>0</v>
      </c>
    </row>
    <row r="81" spans="1:12" ht="41.25" customHeight="1" x14ac:dyDescent="0.2">
      <c r="A81" s="95" t="s">
        <v>270</v>
      </c>
      <c r="B81" s="45" t="s">
        <v>119</v>
      </c>
      <c r="C81" s="46" t="s">
        <v>120</v>
      </c>
      <c r="D81" s="124">
        <v>900300</v>
      </c>
      <c r="E81" s="122">
        <v>0</v>
      </c>
      <c r="F81" s="123">
        <f t="shared" si="38"/>
        <v>900300</v>
      </c>
      <c r="G81" s="124">
        <v>188704</v>
      </c>
      <c r="H81" s="122"/>
      <c r="I81" s="75">
        <f t="shared" si="43"/>
        <v>188704</v>
      </c>
      <c r="J81" s="76">
        <f t="shared" si="39"/>
        <v>20.960124402976785</v>
      </c>
      <c r="K81" s="76" t="e">
        <f t="shared" si="40"/>
        <v>#DIV/0!</v>
      </c>
      <c r="L81" s="94">
        <f t="shared" si="41"/>
        <v>20.960124402976785</v>
      </c>
    </row>
    <row r="82" spans="1:12" ht="39" customHeight="1" x14ac:dyDescent="0.2">
      <c r="A82" s="89" t="s">
        <v>236</v>
      </c>
      <c r="B82" s="45" t="s">
        <v>235</v>
      </c>
      <c r="C82" s="46" t="s">
        <v>234</v>
      </c>
      <c r="D82" s="124">
        <v>1900</v>
      </c>
      <c r="E82" s="122"/>
      <c r="F82" s="123">
        <f t="shared" si="38"/>
        <v>1900</v>
      </c>
      <c r="G82" s="124"/>
      <c r="H82" s="122"/>
      <c r="I82" s="75">
        <f t="shared" si="43"/>
        <v>0</v>
      </c>
      <c r="J82" s="76">
        <f t="shared" si="39"/>
        <v>0</v>
      </c>
      <c r="K82" s="76" t="e">
        <f t="shared" si="40"/>
        <v>#DIV/0!</v>
      </c>
      <c r="L82" s="94">
        <f t="shared" si="41"/>
        <v>0</v>
      </c>
    </row>
    <row r="83" spans="1:12" ht="36" customHeight="1" x14ac:dyDescent="0.2">
      <c r="A83" s="98" t="s">
        <v>282</v>
      </c>
      <c r="B83" s="45" t="s">
        <v>235</v>
      </c>
      <c r="C83" s="46" t="s">
        <v>281</v>
      </c>
      <c r="D83" s="124">
        <v>16400</v>
      </c>
      <c r="E83" s="122"/>
      <c r="F83" s="123">
        <f t="shared" si="38"/>
        <v>16400</v>
      </c>
      <c r="G83" s="124"/>
      <c r="H83" s="122"/>
      <c r="I83" s="75">
        <f t="shared" si="43"/>
        <v>0</v>
      </c>
      <c r="J83" s="76">
        <f t="shared" si="39"/>
        <v>0</v>
      </c>
      <c r="K83" s="76" t="e">
        <f t="shared" si="40"/>
        <v>#DIV/0!</v>
      </c>
      <c r="L83" s="94">
        <f t="shared" si="41"/>
        <v>0</v>
      </c>
    </row>
    <row r="84" spans="1:12" ht="29.45" customHeight="1" x14ac:dyDescent="0.2">
      <c r="A84" s="102" t="s">
        <v>248</v>
      </c>
      <c r="B84" s="45" t="s">
        <v>235</v>
      </c>
      <c r="C84" s="46" t="s">
        <v>245</v>
      </c>
      <c r="D84" s="124">
        <v>3435000</v>
      </c>
      <c r="E84" s="122"/>
      <c r="F84" s="123">
        <f t="shared" si="38"/>
        <v>3435000</v>
      </c>
      <c r="G84" s="124">
        <v>1380194</v>
      </c>
      <c r="H84" s="122"/>
      <c r="I84" s="75">
        <f t="shared" si="43"/>
        <v>1380194</v>
      </c>
      <c r="J84" s="76">
        <f t="shared" si="39"/>
        <v>40.180320232896655</v>
      </c>
      <c r="K84" s="76" t="e">
        <f t="shared" si="40"/>
        <v>#DIV/0!</v>
      </c>
      <c r="L84" s="94">
        <f t="shared" si="41"/>
        <v>40.180320232896655</v>
      </c>
    </row>
    <row r="85" spans="1:12" ht="45.75" customHeight="1" x14ac:dyDescent="0.2">
      <c r="A85" s="89" t="s">
        <v>316</v>
      </c>
      <c r="B85" s="45" t="s">
        <v>121</v>
      </c>
      <c r="C85" s="46" t="s">
        <v>122</v>
      </c>
      <c r="D85" s="124"/>
      <c r="E85" s="122">
        <v>90000</v>
      </c>
      <c r="F85" s="123">
        <f t="shared" si="38"/>
        <v>90000</v>
      </c>
      <c r="G85" s="124"/>
      <c r="H85" s="124">
        <v>4072</v>
      </c>
      <c r="I85" s="75">
        <f t="shared" si="43"/>
        <v>4072</v>
      </c>
      <c r="J85" s="76" t="e">
        <f t="shared" si="39"/>
        <v>#DIV/0!</v>
      </c>
      <c r="K85" s="76">
        <f t="shared" si="40"/>
        <v>4.5244444444444438</v>
      </c>
      <c r="L85" s="94">
        <f t="shared" si="41"/>
        <v>4.5244444444444438</v>
      </c>
    </row>
    <row r="86" spans="1:12" ht="42.75" customHeight="1" x14ac:dyDescent="0.2">
      <c r="A86" s="89" t="s">
        <v>317</v>
      </c>
      <c r="B86" s="45" t="s">
        <v>123</v>
      </c>
      <c r="C86" s="46" t="s">
        <v>124</v>
      </c>
      <c r="D86" s="124">
        <v>2300000</v>
      </c>
      <c r="E86" s="122"/>
      <c r="F86" s="123">
        <f t="shared" si="38"/>
        <v>2300000</v>
      </c>
      <c r="G86" s="124">
        <v>345322</v>
      </c>
      <c r="H86" s="122"/>
      <c r="I86" s="75">
        <f t="shared" si="43"/>
        <v>345322</v>
      </c>
      <c r="J86" s="76">
        <f t="shared" ref="J86:J94" si="44">G86/D86*100</f>
        <v>15.013999999999999</v>
      </c>
      <c r="K86" s="76" t="e">
        <f t="shared" si="40"/>
        <v>#DIV/0!</v>
      </c>
      <c r="L86" s="94">
        <f t="shared" si="41"/>
        <v>15.013999999999999</v>
      </c>
    </row>
    <row r="87" spans="1:12" ht="0.75" hidden="1" customHeight="1" x14ac:dyDescent="0.2">
      <c r="A87" s="89" t="s">
        <v>200</v>
      </c>
      <c r="B87" s="45" t="s">
        <v>201</v>
      </c>
      <c r="C87" s="46" t="s">
        <v>202</v>
      </c>
      <c r="D87" s="133"/>
      <c r="E87" s="122"/>
      <c r="F87" s="123">
        <f t="shared" si="38"/>
        <v>0</v>
      </c>
      <c r="G87" s="122"/>
      <c r="H87" s="122"/>
      <c r="I87" s="75">
        <f t="shared" si="43"/>
        <v>0</v>
      </c>
      <c r="J87" s="76" t="e">
        <f t="shared" si="44"/>
        <v>#DIV/0!</v>
      </c>
      <c r="K87" s="76" t="e">
        <f t="shared" si="40"/>
        <v>#DIV/0!</v>
      </c>
      <c r="L87" s="94" t="e">
        <f t="shared" si="41"/>
        <v>#DIV/0!</v>
      </c>
    </row>
    <row r="88" spans="1:12" ht="30" hidden="1" customHeight="1" x14ac:dyDescent="0.2">
      <c r="A88" s="89" t="s">
        <v>254</v>
      </c>
      <c r="B88" s="45" t="s">
        <v>59</v>
      </c>
      <c r="C88" s="46" t="s">
        <v>253</v>
      </c>
      <c r="D88" s="133"/>
      <c r="E88" s="122"/>
      <c r="F88" s="123">
        <f t="shared" si="38"/>
        <v>0</v>
      </c>
      <c r="G88" s="122">
        <v>0</v>
      </c>
      <c r="H88" s="122"/>
      <c r="I88" s="75">
        <f t="shared" si="43"/>
        <v>0</v>
      </c>
      <c r="J88" s="76" t="e">
        <f t="shared" si="44"/>
        <v>#DIV/0!</v>
      </c>
      <c r="K88" s="76"/>
      <c r="L88" s="94" t="e">
        <f t="shared" ref="L88:L94" si="45">I88/F88*100</f>
        <v>#DIV/0!</v>
      </c>
    </row>
    <row r="89" spans="1:12" ht="29.25" customHeight="1" x14ac:dyDescent="0.2">
      <c r="A89" s="96" t="s">
        <v>254</v>
      </c>
      <c r="B89" s="45" t="s">
        <v>59</v>
      </c>
      <c r="C89" s="46" t="s">
        <v>253</v>
      </c>
      <c r="D89" s="124">
        <v>400000</v>
      </c>
      <c r="E89" s="122"/>
      <c r="F89" s="123">
        <f t="shared" si="38"/>
        <v>400000</v>
      </c>
      <c r="G89" s="124"/>
      <c r="H89" s="122">
        <v>0</v>
      </c>
      <c r="I89" s="75">
        <f t="shared" si="43"/>
        <v>0</v>
      </c>
      <c r="J89" s="76">
        <f t="shared" si="44"/>
        <v>0</v>
      </c>
      <c r="K89" s="76" t="e">
        <f t="shared" ref="K89:K94" si="46">H89/E89*100</f>
        <v>#DIV/0!</v>
      </c>
      <c r="L89" s="94">
        <f t="shared" si="45"/>
        <v>0</v>
      </c>
    </row>
    <row r="90" spans="1:12" ht="24" customHeight="1" x14ac:dyDescent="0.2">
      <c r="A90" s="92" t="s">
        <v>50</v>
      </c>
      <c r="B90" s="72" t="s">
        <v>55</v>
      </c>
      <c r="C90" s="73" t="s">
        <v>128</v>
      </c>
      <c r="D90" s="125">
        <f>SUM(D92:D93)</f>
        <v>1888321</v>
      </c>
      <c r="E90" s="125">
        <f>SUM(E92:E93)</f>
        <v>380000</v>
      </c>
      <c r="F90" s="125">
        <f>SUM(F92:F93)</f>
        <v>2268321</v>
      </c>
      <c r="G90" s="125">
        <f>SUM(G92:G93)</f>
        <v>1873321</v>
      </c>
      <c r="H90" s="125">
        <f t="shared" ref="H90" si="47">SUM(H92:H93)</f>
        <v>380000</v>
      </c>
      <c r="I90" s="140">
        <f>SUM(I92:I93)</f>
        <v>2253321</v>
      </c>
      <c r="J90" s="74">
        <f t="shared" si="44"/>
        <v>99.205643532005411</v>
      </c>
      <c r="K90" s="74">
        <f t="shared" si="46"/>
        <v>100</v>
      </c>
      <c r="L90" s="93">
        <f t="shared" si="45"/>
        <v>99.338717932779346</v>
      </c>
    </row>
    <row r="91" spans="1:12" ht="54" hidden="1" customHeight="1" x14ac:dyDescent="0.2">
      <c r="A91" s="89" t="s">
        <v>237</v>
      </c>
      <c r="B91" s="45" t="s">
        <v>60</v>
      </c>
      <c r="C91" s="46" t="s">
        <v>204</v>
      </c>
      <c r="D91" s="131"/>
      <c r="E91" s="125">
        <v>795500</v>
      </c>
      <c r="F91" s="126">
        <f t="shared" si="38"/>
        <v>795500</v>
      </c>
      <c r="G91" s="131"/>
      <c r="H91" s="125">
        <v>795500</v>
      </c>
      <c r="I91" s="69">
        <f>G91+H91</f>
        <v>795500</v>
      </c>
      <c r="J91" s="64" t="e">
        <f t="shared" si="44"/>
        <v>#DIV/0!</v>
      </c>
      <c r="K91" s="64">
        <f t="shared" si="46"/>
        <v>100</v>
      </c>
      <c r="L91" s="91">
        <f t="shared" si="45"/>
        <v>100</v>
      </c>
    </row>
    <row r="92" spans="1:12" ht="42.75" customHeight="1" x14ac:dyDescent="0.2">
      <c r="A92" s="89" t="s">
        <v>125</v>
      </c>
      <c r="B92" s="45" t="s">
        <v>60</v>
      </c>
      <c r="C92" s="46" t="s">
        <v>126</v>
      </c>
      <c r="D92" s="125">
        <v>14680</v>
      </c>
      <c r="E92" s="125"/>
      <c r="F92" s="126">
        <f t="shared" si="38"/>
        <v>14680</v>
      </c>
      <c r="G92" s="131">
        <v>14680</v>
      </c>
      <c r="H92" s="125"/>
      <c r="I92" s="69">
        <f>G92+H92</f>
        <v>14680</v>
      </c>
      <c r="J92" s="64">
        <f t="shared" si="44"/>
        <v>100</v>
      </c>
      <c r="K92" s="64" t="e">
        <f t="shared" si="46"/>
        <v>#DIV/0!</v>
      </c>
      <c r="L92" s="91">
        <f t="shared" si="45"/>
        <v>100</v>
      </c>
    </row>
    <row r="93" spans="1:12" ht="67.5" customHeight="1" x14ac:dyDescent="0.2">
      <c r="A93" s="89" t="s">
        <v>203</v>
      </c>
      <c r="B93" s="45" t="s">
        <v>60</v>
      </c>
      <c r="C93" s="46" t="s">
        <v>204</v>
      </c>
      <c r="D93" s="124">
        <v>1873641</v>
      </c>
      <c r="E93" s="122">
        <v>380000</v>
      </c>
      <c r="F93" s="123">
        <f t="shared" si="38"/>
        <v>2253641</v>
      </c>
      <c r="G93" s="124">
        <v>1858641</v>
      </c>
      <c r="H93" s="122">
        <v>380000</v>
      </c>
      <c r="I93" s="75">
        <f>G93+H93</f>
        <v>2238641</v>
      </c>
      <c r="J93" s="76">
        <f t="shared" si="44"/>
        <v>99.199419739427142</v>
      </c>
      <c r="K93" s="76">
        <f t="shared" si="46"/>
        <v>100</v>
      </c>
      <c r="L93" s="94">
        <f t="shared" si="45"/>
        <v>99.334410405206512</v>
      </c>
    </row>
    <row r="94" spans="1:12" ht="42.75" customHeight="1" thickBot="1" x14ac:dyDescent="0.25">
      <c r="A94" s="103" t="s">
        <v>129</v>
      </c>
      <c r="B94" s="104"/>
      <c r="C94" s="105"/>
      <c r="D94" s="134">
        <f t="shared" ref="D94:I94" si="48">D10+D14+D32+D36+D50+D55+D58+D67+D79+D90</f>
        <v>295372403</v>
      </c>
      <c r="E94" s="134">
        <f t="shared" si="48"/>
        <v>25582581.829999998</v>
      </c>
      <c r="F94" s="134">
        <f t="shared" si="48"/>
        <v>320954984.82999998</v>
      </c>
      <c r="G94" s="134">
        <f t="shared" si="48"/>
        <v>80264477.170000002</v>
      </c>
      <c r="H94" s="134">
        <f t="shared" si="48"/>
        <v>5827593</v>
      </c>
      <c r="I94" s="106">
        <f t="shared" si="48"/>
        <v>86092070.170000002</v>
      </c>
      <c r="J94" s="107">
        <f t="shared" si="44"/>
        <v>27.173993357124836</v>
      </c>
      <c r="K94" s="107">
        <f t="shared" si="46"/>
        <v>22.779534289092513</v>
      </c>
      <c r="L94" s="108">
        <f t="shared" si="45"/>
        <v>26.823721156909379</v>
      </c>
    </row>
    <row r="95" spans="1:12" ht="24.6" customHeight="1" x14ac:dyDescent="0.2">
      <c r="A95" s="50"/>
      <c r="B95" s="50"/>
      <c r="C95" s="51"/>
      <c r="D95" s="61"/>
      <c r="E95" s="63"/>
      <c r="F95" s="52"/>
      <c r="G95" s="59"/>
      <c r="H95" s="61"/>
      <c r="I95" s="52"/>
      <c r="J95" s="53"/>
      <c r="K95" s="53"/>
      <c r="L95" s="53"/>
    </row>
    <row r="96" spans="1:12" ht="13.9" customHeight="1" x14ac:dyDescent="0.2">
      <c r="D96" s="60"/>
      <c r="E96" s="62"/>
      <c r="H96" s="60"/>
    </row>
    <row r="97" spans="1:14" customFormat="1" ht="18.75" x14ac:dyDescent="0.3">
      <c r="A97" s="109" t="s">
        <v>329</v>
      </c>
      <c r="B97" s="109"/>
      <c r="C97" s="109"/>
      <c r="D97" s="109"/>
      <c r="E97" s="109" t="s">
        <v>330</v>
      </c>
      <c r="F97" s="109"/>
      <c r="G97" s="109"/>
      <c r="H97" s="109"/>
      <c r="I97" s="109"/>
      <c r="J97" s="109"/>
      <c r="K97" s="109"/>
      <c r="L97" s="109"/>
      <c r="M97" s="109"/>
      <c r="N97" s="109"/>
    </row>
    <row r="98" spans="1:14" x14ac:dyDescent="0.2">
      <c r="D98" s="60"/>
      <c r="E98" s="62"/>
      <c r="H98" s="60"/>
      <c r="I98" s="65"/>
    </row>
    <row r="99" spans="1:14" hidden="1" x14ac:dyDescent="0.2">
      <c r="D99" s="60"/>
      <c r="E99" s="62"/>
      <c r="H99" s="60"/>
    </row>
    <row r="100" spans="1:14" hidden="1" x14ac:dyDescent="0.2">
      <c r="A100" s="2"/>
      <c r="C100" s="2"/>
      <c r="D100" s="60"/>
      <c r="E100" s="62"/>
      <c r="H100" s="60"/>
    </row>
    <row r="101" spans="1:14" hidden="1" x14ac:dyDescent="0.2">
      <c r="A101" s="2"/>
      <c r="C101" s="2"/>
      <c r="D101" s="60"/>
      <c r="E101" s="62"/>
      <c r="H101" s="60"/>
    </row>
  </sheetData>
  <mergeCells count="13">
    <mergeCell ref="L8:L9"/>
    <mergeCell ref="A5:L5"/>
    <mergeCell ref="I8:I9"/>
    <mergeCell ref="F8:F9"/>
    <mergeCell ref="B7:B9"/>
    <mergeCell ref="A7:A9"/>
    <mergeCell ref="C7:C9"/>
    <mergeCell ref="J1:L1"/>
    <mergeCell ref="I2:L2"/>
    <mergeCell ref="I3:L3"/>
    <mergeCell ref="J7:L7"/>
    <mergeCell ref="D7:F7"/>
    <mergeCell ref="G7:I7"/>
  </mergeCells>
  <phoneticPr fontId="11" type="noConversion"/>
  <conditionalFormatting sqref="J10:L95">
    <cfRule type="expression" dxfId="2" priority="5" stopIfTrue="1">
      <formula>NOT(ISERROR(SEARCH("#ДЕЛ/О!",J10)))</formula>
    </cfRule>
  </conditionalFormatting>
  <conditionalFormatting sqref="F25 A1:J1 A2:I3 I25:L31 A98:XFD65374 A4:XFD24 A32:XFD96 M1:XFD3">
    <cfRule type="containsErrors" dxfId="1" priority="1" stopIfTrue="1">
      <formula>ISERROR(A1)</formula>
    </cfRule>
    <cfRule type="containsErrors" dxfId="0" priority="2" stopIfTrue="1">
      <formula>ISERROR(A1)</formula>
    </cfRule>
  </conditionalFormatting>
  <pageMargins left="0.11811023622047245" right="0.11811023622047245" top="0.23622047244094491" bottom="0.11811023622047245" header="0.19685039370078741" footer="0.19685039370078741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доходи</vt:lpstr>
      <vt:lpstr>видатки</vt:lpstr>
      <vt:lpstr>видатки!Заголовки_для_печати</vt:lpstr>
      <vt:lpstr>доходи!Заголовки_для_печати</vt:lpstr>
      <vt:lpstr>видатки!Область_печати</vt:lpstr>
      <vt:lpstr>доходи!Область_печати</vt:lpstr>
    </vt:vector>
  </TitlesOfParts>
  <Company>Тростянец РФО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ЗЯЗИН</dc:creator>
  <cp:lastModifiedBy>user-tmr</cp:lastModifiedBy>
  <cp:lastPrinted>2025-05-14T06:24:04Z</cp:lastPrinted>
  <dcterms:created xsi:type="dcterms:W3CDTF">2002-10-19T08:44:36Z</dcterms:created>
  <dcterms:modified xsi:type="dcterms:W3CDTF">2025-05-14T06:25:27Z</dcterms:modified>
</cp:coreProperties>
</file>