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48" i="1" l="1"/>
  <c r="H48" i="1" s="1"/>
  <c r="I48" i="1" s="1"/>
  <c r="J48" i="1" s="1"/>
  <c r="G50" i="1"/>
  <c r="R38" i="1" l="1"/>
  <c r="Q38" i="1"/>
  <c r="P38" i="1"/>
  <c r="J38" i="1"/>
  <c r="I38" i="1"/>
  <c r="H38" i="1"/>
  <c r="G38" i="1"/>
  <c r="G19" i="1"/>
  <c r="R17" i="1"/>
  <c r="Q17" i="1"/>
  <c r="P17" i="1"/>
  <c r="J17" i="1"/>
  <c r="I17" i="1"/>
  <c r="H17" i="1"/>
  <c r="G17" i="1"/>
  <c r="R50" i="1"/>
  <c r="Q50" i="1"/>
  <c r="P50" i="1"/>
  <c r="J50" i="1"/>
  <c r="I50" i="1"/>
  <c r="H50" i="1"/>
  <c r="R47" i="1"/>
  <c r="Q47" i="1"/>
  <c r="P47" i="1"/>
  <c r="J47" i="1"/>
  <c r="I47" i="1"/>
  <c r="H47" i="1"/>
  <c r="G47" i="1"/>
  <c r="F24" i="1"/>
  <c r="K17" i="1" l="1"/>
  <c r="L17" i="1" s="1"/>
  <c r="M17" i="1" s="1"/>
  <c r="N17" i="1" s="1"/>
  <c r="O17" i="1" s="1"/>
  <c r="S17" i="1" s="1"/>
  <c r="F34" i="1"/>
  <c r="R35" i="1"/>
  <c r="Q35" i="1"/>
  <c r="P35" i="1"/>
  <c r="J35" i="1"/>
  <c r="I35" i="1"/>
  <c r="H35" i="1"/>
  <c r="G35" i="1"/>
  <c r="K24" i="1"/>
  <c r="L24" i="1"/>
  <c r="M24" i="1"/>
  <c r="N24" i="1"/>
  <c r="O24" i="1"/>
  <c r="R21" i="1"/>
  <c r="Q21" i="1"/>
  <c r="P21" i="1"/>
  <c r="J21" i="1"/>
  <c r="I21" i="1"/>
  <c r="H21" i="1"/>
  <c r="G21" i="1"/>
  <c r="G23" i="1" s="1"/>
  <c r="S23" i="1" s="1"/>
  <c r="R29" i="1"/>
  <c r="Q29" i="1"/>
  <c r="P29" i="1"/>
  <c r="J29" i="1"/>
  <c r="I29" i="1"/>
  <c r="H29" i="1"/>
  <c r="G29" i="1"/>
  <c r="R25" i="1"/>
  <c r="R27" i="1"/>
  <c r="Q27" i="1"/>
  <c r="P27" i="1"/>
  <c r="J27" i="1"/>
  <c r="I27" i="1"/>
  <c r="H27" i="1"/>
  <c r="G27" i="1"/>
  <c r="R26" i="1"/>
  <c r="Q26" i="1"/>
  <c r="P26" i="1"/>
  <c r="J26" i="1"/>
  <c r="I26" i="1"/>
  <c r="H26" i="1"/>
  <c r="G26" i="1"/>
  <c r="Q44" i="1"/>
  <c r="P44" i="1"/>
  <c r="J44" i="1"/>
  <c r="I44" i="1"/>
  <c r="H44" i="1"/>
  <c r="G44" i="1"/>
  <c r="S20" i="1"/>
  <c r="S22" i="1"/>
  <c r="S31" i="1"/>
  <c r="S32" i="1"/>
  <c r="S33" i="1"/>
  <c r="S35" i="1"/>
  <c r="S36" i="1"/>
  <c r="S38" i="1"/>
  <c r="S42" i="1"/>
  <c r="R40" i="1"/>
  <c r="Q40" i="1"/>
  <c r="P40" i="1"/>
  <c r="J40" i="1"/>
  <c r="I40" i="1"/>
  <c r="I37" i="1" s="1"/>
  <c r="I43" i="1" s="1"/>
  <c r="H40" i="1"/>
  <c r="G40" i="1"/>
  <c r="G37" i="1" s="1"/>
  <c r="G43" i="1" s="1"/>
  <c r="Q25" i="1"/>
  <c r="J25" i="1"/>
  <c r="H25" i="1"/>
  <c r="S15" i="1"/>
  <c r="J19" i="1"/>
  <c r="J18" i="1"/>
  <c r="K18" i="1" s="1"/>
  <c r="L18" i="1" s="1"/>
  <c r="M18" i="1" s="1"/>
  <c r="N18" i="1" s="1"/>
  <c r="O18" i="1" s="1"/>
  <c r="I19" i="1"/>
  <c r="I18" i="1"/>
  <c r="H19" i="1"/>
  <c r="H18" i="1"/>
  <c r="R18" i="1"/>
  <c r="Q18" i="1"/>
  <c r="R19" i="1"/>
  <c r="Q19" i="1"/>
  <c r="P19" i="1"/>
  <c r="P18" i="1"/>
  <c r="G18" i="1"/>
  <c r="F16" i="1"/>
  <c r="K16" i="1"/>
  <c r="L16" i="1"/>
  <c r="M16" i="1"/>
  <c r="N16" i="1"/>
  <c r="O16" i="1"/>
  <c r="D16" i="1"/>
  <c r="R14" i="1"/>
  <c r="Q14" i="1"/>
  <c r="Q24" i="1" s="1"/>
  <c r="P14" i="1"/>
  <c r="J14" i="1"/>
  <c r="I14" i="1"/>
  <c r="H14" i="1"/>
  <c r="H24" i="1" s="1"/>
  <c r="G14" i="1"/>
  <c r="P37" i="1"/>
  <c r="P43" i="1" s="1"/>
  <c r="O37" i="1"/>
  <c r="O34" i="1" s="1"/>
  <c r="N37" i="1"/>
  <c r="N34" i="1" s="1"/>
  <c r="M37" i="1"/>
  <c r="M34" i="1" s="1"/>
  <c r="L37" i="1"/>
  <c r="L34" i="1" s="1"/>
  <c r="K37" i="1"/>
  <c r="K34" i="1" s="1"/>
  <c r="J37" i="1"/>
  <c r="J45" i="1" s="1"/>
  <c r="H37" i="1"/>
  <c r="H45" i="1" s="1"/>
  <c r="F39" i="1"/>
  <c r="E43" i="1"/>
  <c r="D45" i="1"/>
  <c r="E28" i="1"/>
  <c r="J24" i="1" l="1"/>
  <c r="J28" i="1" s="1"/>
  <c r="G24" i="1"/>
  <c r="I24" i="1"/>
  <c r="P24" i="1"/>
  <c r="R24" i="1"/>
  <c r="R28" i="1" s="1"/>
  <c r="S39" i="1"/>
  <c r="Q39" i="1"/>
  <c r="R39" i="1"/>
  <c r="J16" i="1"/>
  <c r="G16" i="1"/>
  <c r="Q37" i="1"/>
  <c r="Q45" i="1" s="1"/>
  <c r="G34" i="1"/>
  <c r="I34" i="1"/>
  <c r="P34" i="1"/>
  <c r="H34" i="1"/>
  <c r="J34" i="1"/>
  <c r="Q34" i="1"/>
  <c r="F28" i="1"/>
  <c r="S30" i="1"/>
  <c r="S21" i="1"/>
  <c r="K29" i="1"/>
  <c r="L29" i="1" s="1"/>
  <c r="M29" i="1" s="1"/>
  <c r="N29" i="1" s="1"/>
  <c r="O29" i="1" s="1"/>
  <c r="Q28" i="1"/>
  <c r="H28" i="1"/>
  <c r="G25" i="1"/>
  <c r="I25" i="1"/>
  <c r="I28" i="1" s="1"/>
  <c r="P25" i="1"/>
  <c r="D28" i="1"/>
  <c r="K19" i="1"/>
  <c r="L19" i="1" s="1"/>
  <c r="M19" i="1" s="1"/>
  <c r="N19" i="1" s="1"/>
  <c r="O19" i="1" s="1"/>
  <c r="S14" i="1"/>
  <c r="S24" i="1" s="1"/>
  <c r="S26" i="1"/>
  <c r="S18" i="1"/>
  <c r="S40" i="1"/>
  <c r="S19" i="1"/>
  <c r="S44" i="1"/>
  <c r="R37" i="1"/>
  <c r="R43" i="1" s="1"/>
  <c r="H41" i="1"/>
  <c r="Q16" i="1"/>
  <c r="I16" i="1"/>
  <c r="P16" i="1"/>
  <c r="R16" i="1"/>
  <c r="H16" i="1"/>
  <c r="F41" i="1"/>
  <c r="F45" i="1"/>
  <c r="E41" i="1"/>
  <c r="G41" i="1"/>
  <c r="I41" i="1"/>
  <c r="P41" i="1"/>
  <c r="D43" i="1"/>
  <c r="F43" i="1"/>
  <c r="H43" i="1"/>
  <c r="J43" i="1"/>
  <c r="E45" i="1"/>
  <c r="G45" i="1"/>
  <c r="I45" i="1"/>
  <c r="P45" i="1"/>
  <c r="D39" i="1"/>
  <c r="H39" i="1"/>
  <c r="J39" i="1"/>
  <c r="E39" i="1"/>
  <c r="G39" i="1"/>
  <c r="I39" i="1"/>
  <c r="P39" i="1"/>
  <c r="D41" i="1"/>
  <c r="J41" i="1"/>
  <c r="G28" i="1" l="1"/>
  <c r="P28" i="1"/>
  <c r="R45" i="1"/>
  <c r="S37" i="1"/>
  <c r="Q41" i="1"/>
  <c r="R41" i="1"/>
  <c r="Q43" i="1"/>
  <c r="S43" i="1" s="1"/>
  <c r="S25" i="1"/>
  <c r="R34" i="1"/>
  <c r="S34" i="1" s="1"/>
  <c r="S29" i="1"/>
  <c r="S16" i="1"/>
</calcChain>
</file>

<file path=xl/sharedStrings.xml><?xml version="1.0" encoding="utf-8"?>
<sst xmlns="http://schemas.openxmlformats.org/spreadsheetml/2006/main" count="136" uniqueCount="100">
  <si>
    <t>ПОГОДЖЕНО</t>
  </si>
  <si>
    <t>РІЧНИЙ      ПЛАН</t>
  </si>
  <si>
    <t>(найменування  ліцензіата)</t>
  </si>
  <si>
    <t>№ з/п</t>
  </si>
  <si>
    <t>Показники</t>
  </si>
  <si>
    <t>Одиниці виміру</t>
  </si>
  <si>
    <t>Базовий період (факт)</t>
  </si>
  <si>
    <t>Річний план</t>
  </si>
  <si>
    <t>У т.ч. за місяцями</t>
  </si>
  <si>
    <t>січень</t>
  </si>
  <si>
    <t>лютий</t>
  </si>
  <si>
    <t>березень</t>
  </si>
  <si>
    <t>квітень</t>
  </si>
  <si>
    <t xml:space="preserve"> 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</si>
  <si>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</si>
  <si>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</si>
  <si>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</si>
  <si>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</si>
  <si>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</si>
  <si>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</si>
  <si>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</si>
  <si>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Відпуск теплової енергії з колекторів власних генеруючих джерел,  усього, у т.ч.:</t>
  </si>
  <si>
    <t>Гкал</t>
  </si>
  <si>
    <t>1.1</t>
  </si>
  <si>
    <t>ТЕЦ, ТЕС, когенераційні установки та ті, що використовують нетрадиційні або поновлювані джерела енергії</t>
  </si>
  <si>
    <t>1.2</t>
  </si>
  <si>
    <t>Надходження в мережу теплової енергії, яка вироблена іншими виробниками, усього, у т.ч.:</t>
  </si>
  <si>
    <t>2.1</t>
  </si>
  <si>
    <t>2.2</t>
  </si>
  <si>
    <t>Теплова енергія інших власників для транспортування мережами суб єкта господарювання</t>
  </si>
  <si>
    <t>Надходження теплової енергії в  мережу суб єкта господарювання, усього (рядок 2+ рядок 1)</t>
  </si>
  <si>
    <t xml:space="preserve"> Втрати теплової енергії в теплових мережах , усього: </t>
  </si>
  <si>
    <t>те ж у відсотках від пункту 3</t>
  </si>
  <si>
    <t>%</t>
  </si>
  <si>
    <t>4.1</t>
  </si>
  <si>
    <t>у т.ч.  втрати в теплових мережах суб єкта господарювання теплової енергії інших власників (розшифрувати за власниками)</t>
  </si>
  <si>
    <t>те ж у відсотках від  пункту 2.2</t>
  </si>
  <si>
    <t>5</t>
  </si>
  <si>
    <t>Надходження теплової енергії суб єкта господарювання в мережу інших тепортранспортуючих організацій</t>
  </si>
  <si>
    <t>6</t>
  </si>
  <si>
    <t>Втрати теплової енергії  суб єкта господарювання в теплових мережах інших теплотранспортуючих організацій</t>
  </si>
  <si>
    <t>те саме у відсотках від рядка 3</t>
  </si>
  <si>
    <t>7</t>
  </si>
  <si>
    <t>Корисний відпуск теплової енергії з мереж суб єкта господарювання, усього, у тому числі:</t>
  </si>
  <si>
    <t>7.1</t>
  </si>
  <si>
    <t xml:space="preserve"> Теплова енергія інших власників (розшифрувати за назвами власників)</t>
  </si>
  <si>
    <t>7.2</t>
  </si>
  <si>
    <t xml:space="preserve"> Господарські потреби ліцензованої діяльності суб єкта господарювання</t>
  </si>
  <si>
    <t>7.3</t>
  </si>
  <si>
    <t>Корисний відпуск теплової енергії власним  споживачам суб єкта господарювання, усього, у т.ч. на потреби:</t>
  </si>
  <si>
    <t>7.3.1</t>
  </si>
  <si>
    <t xml:space="preserve"> населення:</t>
  </si>
  <si>
    <t xml:space="preserve"> те ж у відсотках від  пункту 7.3</t>
  </si>
  <si>
    <t>7.3.2</t>
  </si>
  <si>
    <t xml:space="preserve"> бюджетних установ:</t>
  </si>
  <si>
    <t xml:space="preserve"> те ж у відсотках від  пункту  7.3</t>
  </si>
  <si>
    <t>7.3.3</t>
  </si>
  <si>
    <t>релігійних організацій:</t>
  </si>
  <si>
    <t>7.3.4</t>
  </si>
  <si>
    <t xml:space="preserve"> інших споживачів:</t>
  </si>
  <si>
    <t>8</t>
  </si>
  <si>
    <t xml:space="preserve"> Теплове навантаження об’єктів теплоспоживання власних споживачів суб єкта господарювання, усього, у т.ч. на потреби:</t>
  </si>
  <si>
    <t>Гкал/год</t>
  </si>
  <si>
    <t>8.1</t>
  </si>
  <si>
    <t xml:space="preserve"> населення</t>
  </si>
  <si>
    <t>8.2</t>
  </si>
  <si>
    <t xml:space="preserve"> бюджетних установ</t>
  </si>
  <si>
    <t>8.3</t>
  </si>
  <si>
    <t>релігійні організації</t>
  </si>
  <si>
    <t>8.4</t>
  </si>
  <si>
    <t xml:space="preserve"> інших споживачів</t>
  </si>
  <si>
    <t>Тростянецькоъ  міської ради</t>
  </si>
  <si>
    <t>Період ,передує  базовому (факт)</t>
  </si>
  <si>
    <t>1.2.1</t>
  </si>
  <si>
    <t>населення</t>
  </si>
  <si>
    <t>котельні,усього,у тому числі на потреби:</t>
  </si>
  <si>
    <t>1.2.3</t>
  </si>
  <si>
    <t>бюджетні установи</t>
  </si>
  <si>
    <t>інших споживачів</t>
  </si>
  <si>
    <t>1.2.4</t>
  </si>
  <si>
    <t xml:space="preserve">Начальник   КП ТЖЕУ </t>
  </si>
  <si>
    <t xml:space="preserve"> Втрати теплової енергії на власні потреби</t>
  </si>
  <si>
    <t xml:space="preserve"> Втрати теплової енергії в теплових мережах </t>
  </si>
  <si>
    <t xml:space="preserve"> </t>
  </si>
  <si>
    <t>КПТМР" Тростянецьке ЖЕУ</t>
  </si>
  <si>
    <t>2</t>
  </si>
  <si>
    <t>покупна теплова енергія (розшифрувати за назвами виробників)</t>
  </si>
  <si>
    <t>3</t>
  </si>
  <si>
    <t>4</t>
  </si>
  <si>
    <t>4.2</t>
  </si>
  <si>
    <t>4.3</t>
  </si>
  <si>
    <t>4.4</t>
  </si>
  <si>
    <t>4.5</t>
  </si>
  <si>
    <t>6.1</t>
  </si>
  <si>
    <t xml:space="preserve">  ВИРОБНИЦТВА, ТРАНСПОРТУВАННЯ ТА ПОСТАЧАННЯ ТЕПЛОВОЇ ЕНЕРГІЇ НА   2024 - 2025 роки</t>
  </si>
  <si>
    <t xml:space="preserve">від 07 листопада 2024 р. № 734 </t>
  </si>
  <si>
    <t>Додаток 
до рішення виконавчого комітету 
Тростянецької міської ради 
№ 734 від 07 листопада 2024 року</t>
  </si>
  <si>
    <t>Вадим БОНДАРЕНКО</t>
  </si>
  <si>
    <t>рішенням  виконавчого комітету</t>
  </si>
  <si>
    <t>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</si>
</sst>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indexed="9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0" borderId="0" xfId="1"/>
    <xf numFmtId="0" fontId="2" fillId="0" borderId="0" xfId="1" applyFont="1" applyBorder="1" applyAlignment="1">
      <alignment vertical="top"/>
    </xf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1" fillId="0" borderId="0" xfId="1" applyBorder="1"/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6" fillId="0" borderId="0" xfId="1" applyFont="1" applyAlignment="1">
      <alignment vertical="top" wrapText="1"/>
    </xf>
    <xf numFmtId="0" fontId="7" fillId="0" borderId="0" xfId="1" applyFont="1" applyAlignment="1">
      <alignment vertical="center" wrapText="1"/>
    </xf>
    <xf numFmtId="0" fontId="8" fillId="0" borderId="0" xfId="1" applyFont="1" applyAlignment="1">
      <alignment vertical="top" wrapText="1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10" fillId="0" borderId="0" xfId="1" applyFont="1"/>
    <xf numFmtId="0" fontId="2" fillId="0" borderId="0" xfId="1" applyFont="1"/>
    <xf numFmtId="0" fontId="9" fillId="0" borderId="0" xfId="1" applyFont="1"/>
    <xf numFmtId="1" fontId="0" fillId="0" borderId="0" xfId="0" applyNumberFormat="1"/>
    <xf numFmtId="164" fontId="9" fillId="0" borderId="2" xfId="1" applyNumberFormat="1" applyFont="1" applyFill="1" applyBorder="1" applyAlignment="1" applyProtection="1">
      <alignment horizontal="center" vertical="center"/>
      <protection locked="0"/>
    </xf>
    <xf numFmtId="1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 applyProtection="1">
      <alignment horizontal="center" vertical="center" wrapText="1"/>
      <protection locked="0"/>
    </xf>
    <xf numFmtId="0" fontId="9" fillId="0" borderId="0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1" fontId="11" fillId="0" borderId="2" xfId="1" applyNumberFormat="1" applyFont="1" applyFill="1" applyBorder="1" applyAlignment="1" applyProtection="1">
      <alignment horizontal="center" vertical="center"/>
      <protection locked="0"/>
    </xf>
    <xf numFmtId="0" fontId="11" fillId="0" borderId="2" xfId="1" applyFont="1" applyFill="1" applyBorder="1" applyAlignment="1" applyProtection="1">
      <alignment horizontal="center" vertical="center"/>
      <protection locked="0"/>
    </xf>
    <xf numFmtId="1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1" applyFont="1" applyFill="1" applyBorder="1" applyAlignment="1" applyProtection="1">
      <alignment horizontal="center" vertical="center" wrapText="1"/>
      <protection locked="0"/>
    </xf>
    <xf numFmtId="165" fontId="11" fillId="0" borderId="2" xfId="1" applyNumberFormat="1" applyFont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</xf>
    <xf numFmtId="2" fontId="11" fillId="0" borderId="2" xfId="1" applyNumberFormat="1" applyFont="1" applyFill="1" applyBorder="1" applyAlignment="1" applyProtection="1">
      <alignment horizontal="center" vertical="center"/>
    </xf>
    <xf numFmtId="165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1" applyNumberFormat="1" applyFont="1" applyFill="1" applyBorder="1" applyAlignment="1" applyProtection="1">
      <alignment horizontal="center" vertical="center"/>
      <protection locked="0"/>
    </xf>
    <xf numFmtId="165" fontId="11" fillId="0" borderId="2" xfId="1" applyNumberFormat="1" applyFon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3" xfId="1" applyFont="1" applyBorder="1" applyAlignment="1">
      <alignment horizontal="center" vertical="center"/>
    </xf>
    <xf numFmtId="2" fontId="11" fillId="0" borderId="8" xfId="1" applyNumberFormat="1" applyFont="1" applyFill="1" applyBorder="1" applyAlignment="1" applyProtection="1">
      <alignment horizontal="center" vertical="center"/>
    </xf>
    <xf numFmtId="1" fontId="11" fillId="0" borderId="8" xfId="1" applyNumberFormat="1" applyFont="1" applyFill="1" applyBorder="1" applyAlignment="1" applyProtection="1">
      <alignment horizontal="center" vertical="center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1" fontId="11" fillId="0" borderId="7" xfId="1" applyNumberFormat="1" applyFont="1" applyFill="1" applyBorder="1" applyAlignment="1" applyProtection="1">
      <alignment horizontal="center" vertical="center"/>
      <protection locked="0"/>
    </xf>
    <xf numFmtId="2" fontId="11" fillId="0" borderId="6" xfId="1" applyNumberFormat="1" applyFont="1" applyFill="1" applyBorder="1" applyAlignment="1" applyProtection="1">
      <alignment horizontal="center" vertical="center"/>
    </xf>
    <xf numFmtId="1" fontId="11" fillId="0" borderId="6" xfId="1" applyNumberFormat="1" applyFont="1" applyFill="1" applyBorder="1" applyAlignment="1" applyProtection="1">
      <alignment horizontal="center" vertical="center"/>
    </xf>
    <xf numFmtId="1" fontId="11" fillId="0" borderId="2" xfId="1" applyNumberFormat="1" applyFont="1" applyFill="1" applyBorder="1" applyAlignment="1" applyProtection="1">
      <alignment horizontal="center" vertical="center"/>
    </xf>
    <xf numFmtId="164" fontId="11" fillId="0" borderId="2" xfId="1" applyNumberFormat="1" applyFont="1" applyFill="1" applyBorder="1" applyAlignment="1" applyProtection="1">
      <alignment horizontal="center" vertical="center"/>
      <protection locked="0"/>
    </xf>
    <xf numFmtId="164" fontId="11" fillId="2" borderId="2" xfId="1" applyNumberFormat="1" applyFont="1" applyFill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horizontal="center" vertical="center" wrapText="1"/>
      <protection locked="0"/>
    </xf>
    <xf numFmtId="2" fontId="11" fillId="0" borderId="2" xfId="1" applyNumberFormat="1" applyFont="1" applyFill="1" applyBorder="1" applyAlignment="1" applyProtection="1">
      <alignment horizontal="center" vertical="center"/>
      <protection locked="0"/>
    </xf>
    <xf numFmtId="1" fontId="5" fillId="0" borderId="2" xfId="1" applyNumberFormat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3" fontId="5" fillId="0" borderId="5" xfId="1" applyNumberFormat="1" applyFont="1" applyFill="1" applyBorder="1" applyAlignment="1" applyProtection="1">
      <alignment horizontal="center" vertical="center"/>
    </xf>
    <xf numFmtId="49" fontId="11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1" fillId="0" borderId="2" xfId="1" applyFont="1" applyBorder="1" applyAlignment="1">
      <alignment vertical="top" wrapText="1"/>
    </xf>
    <xf numFmtId="0" fontId="14" fillId="0" borderId="0" xfId="0" applyFont="1"/>
    <xf numFmtId="49" fontId="14" fillId="0" borderId="0" xfId="1" applyNumberFormat="1" applyFont="1"/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top" wrapText="1"/>
    </xf>
    <xf numFmtId="49" fontId="11" fillId="0" borderId="3" xfId="1" applyNumberFormat="1" applyFont="1" applyBorder="1" applyAlignment="1">
      <alignment horizontal="center" vertical="center" wrapText="1"/>
    </xf>
    <xf numFmtId="49" fontId="11" fillId="0" borderId="0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12" fillId="0" borderId="0" xfId="1" applyFont="1"/>
    <xf numFmtId="0" fontId="16" fillId="0" borderId="0" xfId="1" applyFont="1"/>
    <xf numFmtId="0" fontId="15" fillId="0" borderId="0" xfId="1" applyFont="1"/>
    <xf numFmtId="0" fontId="17" fillId="0" borderId="0" xfId="1" applyFont="1"/>
    <xf numFmtId="0" fontId="12" fillId="0" borderId="0" xfId="0" applyFont="1"/>
    <xf numFmtId="49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7" fillId="0" borderId="2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Alignment="1" applyProtection="1">
      <alignment horizontal="center"/>
      <protection locked="0"/>
    </xf>
    <xf numFmtId="0" fontId="7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workbookViewId="0">
      <selection activeCell="A18" sqref="A18"/>
    </sheetView>
  </sheetViews>
  <sheetFormatPr defaultRowHeight="15" x14ac:dyDescent="0.25"/>
  <cols>
    <col min="1" max="1" width="5.42578125" style="65" customWidth="1"/>
    <col min="2" max="2" width="12.85546875" customWidth="1"/>
    <col min="3" max="3" width="7.5703125" customWidth="1"/>
    <col min="4" max="4" width="6.85546875" customWidth="1"/>
    <col min="5" max="5" width="7.5703125" customWidth="1"/>
    <col min="6" max="6" width="6.5703125" customWidth="1"/>
    <col min="7" max="7" width="8.42578125" customWidth="1"/>
    <col min="8" max="9" width="8.140625" customWidth="1"/>
    <col min="10" max="10" width="6.140625" customWidth="1"/>
    <col min="11" max="11" width="6" customWidth="1"/>
    <col min="12" max="12" width="6.140625" customWidth="1"/>
    <col min="13" max="13" width="6.28515625" customWidth="1"/>
    <col min="14" max="14" width="6.5703125" customWidth="1"/>
    <col min="15" max="15" width="5" customWidth="1"/>
    <col min="16" max="16" width="6.5703125" customWidth="1"/>
    <col min="17" max="17" width="7.7109375" customWidth="1"/>
    <col min="18" max="18" width="7.28515625" customWidth="1"/>
    <col min="19" max="19" width="9.140625" hidden="1" customWidth="1"/>
  </cols>
  <sheetData>
    <row r="1" spans="1:25" ht="71.25" customHeight="1" x14ac:dyDescent="0.25">
      <c r="I1" s="62"/>
      <c r="J1" s="63"/>
      <c r="K1" s="63"/>
      <c r="L1" s="63"/>
      <c r="M1" s="63"/>
      <c r="N1" s="81" t="s">
        <v>96</v>
      </c>
      <c r="O1" s="82"/>
      <c r="P1" s="82"/>
      <c r="Q1" s="82"/>
      <c r="R1" s="82"/>
    </row>
    <row r="2" spans="1:25" ht="15.75" x14ac:dyDescent="0.25">
      <c r="A2" s="6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0</v>
      </c>
      <c r="O2" s="3"/>
      <c r="P2" s="3"/>
      <c r="Q2" s="3"/>
      <c r="R2" s="4"/>
    </row>
    <row r="3" spans="1:25" ht="15.75" x14ac:dyDescent="0.25">
      <c r="A3" s="66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 t="s">
        <v>98</v>
      </c>
      <c r="O3" s="3"/>
      <c r="P3" s="3"/>
      <c r="Q3" s="3"/>
      <c r="R3" s="4"/>
    </row>
    <row r="4" spans="1:25" ht="15.75" x14ac:dyDescent="0.25">
      <c r="A4" s="66"/>
      <c r="B4" s="1"/>
      <c r="C4" s="5"/>
      <c r="D4" s="5"/>
      <c r="E4" s="1"/>
      <c r="F4" s="1"/>
      <c r="G4" s="1"/>
      <c r="H4" s="1"/>
      <c r="I4" s="1"/>
      <c r="J4" s="1"/>
      <c r="K4" s="1"/>
      <c r="L4" s="1"/>
      <c r="M4" s="1"/>
      <c r="N4" s="2" t="s">
        <v>71</v>
      </c>
      <c r="O4" s="3"/>
      <c r="P4" s="3"/>
      <c r="Q4" s="3"/>
      <c r="R4" s="4"/>
    </row>
    <row r="5" spans="1:25" ht="15.75" x14ac:dyDescent="0.25">
      <c r="A5" s="66"/>
      <c r="B5" s="1"/>
      <c r="C5" s="5"/>
      <c r="D5" s="5"/>
      <c r="E5" s="1"/>
      <c r="F5" s="1"/>
      <c r="G5" s="1"/>
      <c r="H5" s="1"/>
      <c r="I5" s="1"/>
      <c r="J5" s="1"/>
      <c r="K5" s="1"/>
      <c r="L5" s="1"/>
      <c r="M5" s="1"/>
      <c r="N5" s="6" t="s">
        <v>95</v>
      </c>
      <c r="O5" s="3"/>
      <c r="P5" s="3"/>
      <c r="Q5" s="3"/>
      <c r="R5" s="4"/>
    </row>
    <row r="6" spans="1:25" x14ac:dyDescent="0.25">
      <c r="A6" s="66"/>
      <c r="B6" s="7"/>
      <c r="C6" s="1"/>
      <c r="D6" s="1"/>
      <c r="E6" s="84" t="s">
        <v>1</v>
      </c>
      <c r="F6" s="84"/>
      <c r="G6" s="84"/>
      <c r="H6" s="84"/>
      <c r="I6" s="84"/>
      <c r="J6" s="84"/>
      <c r="K6" s="1"/>
      <c r="L6" s="1"/>
      <c r="M6" s="1"/>
      <c r="N6" s="8"/>
      <c r="O6" s="8"/>
      <c r="P6" s="8"/>
      <c r="Q6" s="8"/>
      <c r="R6" s="8"/>
    </row>
    <row r="7" spans="1:25" x14ac:dyDescent="0.25">
      <c r="A7" s="66"/>
      <c r="B7" s="85" t="s">
        <v>94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1"/>
    </row>
    <row r="8" spans="1:25" ht="15.75" x14ac:dyDescent="0.25">
      <c r="A8" s="67"/>
      <c r="B8" s="9"/>
      <c r="C8" s="9" t="s">
        <v>83</v>
      </c>
      <c r="D8" s="9"/>
      <c r="E8" s="86" t="s">
        <v>84</v>
      </c>
      <c r="F8" s="86"/>
      <c r="G8" s="86"/>
      <c r="H8" s="86"/>
      <c r="I8" s="86"/>
      <c r="J8" s="86"/>
      <c r="K8" s="86"/>
      <c r="L8" s="9"/>
      <c r="M8" s="9"/>
      <c r="N8" s="9"/>
      <c r="O8" s="9"/>
      <c r="P8" s="9"/>
      <c r="Q8" s="9"/>
      <c r="R8" s="9"/>
    </row>
    <row r="9" spans="1:25" x14ac:dyDescent="0.25">
      <c r="A9" s="68"/>
      <c r="B9" s="10"/>
      <c r="C9" s="10"/>
      <c r="D9" s="10"/>
      <c r="E9" s="87" t="s">
        <v>2</v>
      </c>
      <c r="F9" s="87"/>
      <c r="G9" s="87"/>
      <c r="H9" s="87"/>
      <c r="I9" s="87"/>
      <c r="J9" s="87"/>
      <c r="K9" s="10"/>
      <c r="L9" s="10"/>
      <c r="M9" s="10"/>
      <c r="N9" s="10"/>
      <c r="O9" s="10"/>
      <c r="P9" s="10"/>
      <c r="Q9" s="10"/>
      <c r="R9" s="10"/>
    </row>
    <row r="10" spans="1:25" ht="15.75" customHeight="1" x14ac:dyDescent="0.25">
      <c r="A10" s="78" t="s">
        <v>3</v>
      </c>
      <c r="B10" s="79" t="s">
        <v>4</v>
      </c>
      <c r="C10" s="80" t="s">
        <v>5</v>
      </c>
      <c r="D10" s="80" t="s">
        <v>72</v>
      </c>
      <c r="E10" s="80" t="s">
        <v>6</v>
      </c>
      <c r="F10" s="80" t="s">
        <v>7</v>
      </c>
      <c r="G10" s="83" t="s">
        <v>8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</row>
    <row r="11" spans="1:25" ht="33.75" customHeight="1" x14ac:dyDescent="0.25">
      <c r="A11" s="78"/>
      <c r="B11" s="79"/>
      <c r="C11" s="80"/>
      <c r="D11" s="80"/>
      <c r="E11" s="80"/>
      <c r="F11" s="80"/>
      <c r="G11" s="23" t="s">
        <v>9</v>
      </c>
      <c r="H11" s="23" t="s">
        <v>10</v>
      </c>
      <c r="I11" s="23" t="s">
        <v>11</v>
      </c>
      <c r="J11" s="23" t="s">
        <v>12</v>
      </c>
      <c r="K11" s="23" t="s">
        <v>13</v>
      </c>
      <c r="L11" s="23" t="s">
        <v>14</v>
      </c>
      <c r="M11" s="23" t="s">
        <v>15</v>
      </c>
      <c r="N11" s="23" t="s">
        <v>16</v>
      </c>
      <c r="O11" s="23" t="s">
        <v>17</v>
      </c>
      <c r="P11" s="23" t="s">
        <v>18</v>
      </c>
      <c r="Q11" s="23" t="s">
        <v>19</v>
      </c>
      <c r="R11" s="23" t="s">
        <v>20</v>
      </c>
    </row>
    <row r="12" spans="1:25" ht="19.5" customHeight="1" x14ac:dyDescent="0.25">
      <c r="A12" s="60">
        <v>1</v>
      </c>
      <c r="B12" s="26">
        <v>2</v>
      </c>
      <c r="C12" s="26">
        <v>3</v>
      </c>
      <c r="D12" s="27">
        <v>4</v>
      </c>
      <c r="E12" s="27">
        <v>5</v>
      </c>
      <c r="F12" s="27">
        <v>6</v>
      </c>
      <c r="G12" s="27">
        <v>7</v>
      </c>
      <c r="H12" s="27">
        <v>8</v>
      </c>
      <c r="I12" s="27">
        <v>9</v>
      </c>
      <c r="J12" s="27">
        <v>10</v>
      </c>
      <c r="K12" s="27">
        <v>11</v>
      </c>
      <c r="L12" s="27">
        <v>12</v>
      </c>
      <c r="M12" s="27">
        <v>13</v>
      </c>
      <c r="N12" s="27">
        <v>14</v>
      </c>
      <c r="O12" s="27">
        <v>15</v>
      </c>
      <c r="P12" s="27">
        <v>16</v>
      </c>
      <c r="Q12" s="27">
        <v>17</v>
      </c>
      <c r="R12" s="27">
        <v>18</v>
      </c>
    </row>
    <row r="13" spans="1:25" ht="0.75" hidden="1" customHeight="1" x14ac:dyDescent="0.25">
      <c r="A13" s="60"/>
      <c r="B13" s="26"/>
      <c r="C13" s="26"/>
      <c r="D13" s="27"/>
      <c r="E13" s="27"/>
      <c r="F13" s="27"/>
      <c r="G13" s="28">
        <v>0.215</v>
      </c>
      <c r="H13" s="28">
        <v>0.19739999999999999</v>
      </c>
      <c r="I13" s="28">
        <v>0.16170000000000001</v>
      </c>
      <c r="J13" s="28">
        <v>5.3199999999999997E-2</v>
      </c>
      <c r="K13" s="27"/>
      <c r="L13" s="27"/>
      <c r="M13" s="27"/>
      <c r="N13" s="27"/>
      <c r="O13" s="27"/>
      <c r="P13" s="28">
        <v>5.2699999999999997E-2</v>
      </c>
      <c r="Q13" s="28">
        <v>0.13100000000000001</v>
      </c>
      <c r="R13" s="28">
        <v>0.189</v>
      </c>
    </row>
    <row r="14" spans="1:25" ht="84.75" customHeight="1" x14ac:dyDescent="0.25">
      <c r="A14" s="60">
        <v>1</v>
      </c>
      <c r="B14" s="24" t="s">
        <v>21</v>
      </c>
      <c r="C14" s="26" t="s">
        <v>22</v>
      </c>
      <c r="D14" s="29">
        <v>672</v>
      </c>
      <c r="E14" s="29">
        <v>2584</v>
      </c>
      <c r="F14" s="30">
        <v>2708</v>
      </c>
      <c r="G14" s="31">
        <f>F14*G13</f>
        <v>582.22</v>
      </c>
      <c r="H14" s="31">
        <f>F14*H13</f>
        <v>534.55920000000003</v>
      </c>
      <c r="I14" s="31">
        <f>F14*I13</f>
        <v>437.8836</v>
      </c>
      <c r="J14" s="31">
        <f>F14*J13</f>
        <v>144.06559999999999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1">
        <f>F14*P13</f>
        <v>142.7116</v>
      </c>
      <c r="Q14" s="31">
        <f>F14*Q13</f>
        <v>354.74799999999999</v>
      </c>
      <c r="R14" s="31">
        <f>F14*R13</f>
        <v>511.81200000000001</v>
      </c>
      <c r="S14" s="16">
        <f>G14+H14+I14+J14+P14+Q14+R14</f>
        <v>2708</v>
      </c>
      <c r="Y14" s="61"/>
    </row>
    <row r="15" spans="1:25" ht="102" customHeight="1" x14ac:dyDescent="0.25">
      <c r="A15" s="60" t="s">
        <v>23</v>
      </c>
      <c r="B15" s="64" t="s">
        <v>24</v>
      </c>
      <c r="C15" s="26" t="s">
        <v>22</v>
      </c>
      <c r="D15" s="29">
        <v>0</v>
      </c>
      <c r="E15" s="29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16">
        <f t="shared" ref="S15:S44" si="0">G15+H15+I15+J15+P15+Q15+R15</f>
        <v>0</v>
      </c>
    </row>
    <row r="16" spans="1:25" ht="46.5" customHeight="1" x14ac:dyDescent="0.25">
      <c r="A16" s="60" t="s">
        <v>25</v>
      </c>
      <c r="B16" s="24" t="s">
        <v>75</v>
      </c>
      <c r="C16" s="26" t="s">
        <v>22</v>
      </c>
      <c r="D16" s="33">
        <f>D14</f>
        <v>672</v>
      </c>
      <c r="E16" s="33">
        <v>2584</v>
      </c>
      <c r="F16" s="33">
        <f t="shared" ref="F16:O16" si="1">F14</f>
        <v>2708</v>
      </c>
      <c r="G16" s="33">
        <f>F16*G13</f>
        <v>582.22</v>
      </c>
      <c r="H16" s="33">
        <f>F16*H13</f>
        <v>534.55920000000003</v>
      </c>
      <c r="I16" s="33">
        <f>F16*I13</f>
        <v>437.8836</v>
      </c>
      <c r="J16" s="33">
        <f>F16*J13</f>
        <v>144.06559999999999</v>
      </c>
      <c r="K16" s="33">
        <f t="shared" si="1"/>
        <v>0</v>
      </c>
      <c r="L16" s="33">
        <f t="shared" si="1"/>
        <v>0</v>
      </c>
      <c r="M16" s="33">
        <f t="shared" si="1"/>
        <v>0</v>
      </c>
      <c r="N16" s="33">
        <f t="shared" si="1"/>
        <v>0</v>
      </c>
      <c r="O16" s="33">
        <f t="shared" si="1"/>
        <v>0</v>
      </c>
      <c r="P16" s="33">
        <f>F16*P13</f>
        <v>142.7116</v>
      </c>
      <c r="Q16" s="33">
        <f>F16*Q13</f>
        <v>354.74799999999999</v>
      </c>
      <c r="R16" s="33">
        <f>F16*R13</f>
        <v>511.81200000000001</v>
      </c>
      <c r="S16" s="16">
        <f t="shared" si="0"/>
        <v>2708</v>
      </c>
    </row>
    <row r="17" spans="1:19" ht="19.5" customHeight="1" x14ac:dyDescent="0.25">
      <c r="A17" s="60" t="s">
        <v>73</v>
      </c>
      <c r="B17" s="24" t="s">
        <v>74</v>
      </c>
      <c r="C17" s="26" t="s">
        <v>22</v>
      </c>
      <c r="D17" s="33">
        <v>0</v>
      </c>
      <c r="E17" s="33">
        <v>155</v>
      </c>
      <c r="F17" s="33">
        <v>212</v>
      </c>
      <c r="G17" s="33">
        <f>F17*G13</f>
        <v>45.58</v>
      </c>
      <c r="H17" s="33">
        <f>F17*H13</f>
        <v>41.848799999999997</v>
      </c>
      <c r="I17" s="33">
        <f>F17*I13</f>
        <v>34.2804</v>
      </c>
      <c r="J17" s="33">
        <f>F17*J13</f>
        <v>11.2784</v>
      </c>
      <c r="K17" s="33">
        <f t="shared" ref="K17:S17" si="2">J17*K13</f>
        <v>0</v>
      </c>
      <c r="L17" s="33">
        <f t="shared" si="2"/>
        <v>0</v>
      </c>
      <c r="M17" s="33">
        <f t="shared" si="2"/>
        <v>0</v>
      </c>
      <c r="N17" s="33">
        <f t="shared" si="2"/>
        <v>0</v>
      </c>
      <c r="O17" s="33">
        <f t="shared" si="2"/>
        <v>0</v>
      </c>
      <c r="P17" s="33">
        <f>F17*P13</f>
        <v>11.1724</v>
      </c>
      <c r="Q17" s="33">
        <f>F17*Q13</f>
        <v>27.772000000000002</v>
      </c>
      <c r="R17" s="33">
        <f>F17*R13</f>
        <v>40.067999999999998</v>
      </c>
      <c r="S17" s="33">
        <f t="shared" si="2"/>
        <v>0</v>
      </c>
    </row>
    <row r="18" spans="1:19" ht="33" customHeight="1" x14ac:dyDescent="0.25">
      <c r="A18" s="60" t="s">
        <v>99</v>
      </c>
      <c r="B18" s="24" t="s">
        <v>77</v>
      </c>
      <c r="C18" s="26" t="s">
        <v>22</v>
      </c>
      <c r="D18" s="33">
        <v>411</v>
      </c>
      <c r="E18" s="33">
        <v>2307</v>
      </c>
      <c r="F18" s="33">
        <v>2369</v>
      </c>
      <c r="G18" s="33">
        <f>F18*G13</f>
        <v>509.33499999999998</v>
      </c>
      <c r="H18" s="33">
        <f>F18*H13</f>
        <v>467.64060000000001</v>
      </c>
      <c r="I18" s="33">
        <f>F18*I13</f>
        <v>383.06730000000005</v>
      </c>
      <c r="J18" s="33">
        <f>F18*J13</f>
        <v>126.0308</v>
      </c>
      <c r="K18" s="33">
        <f t="shared" ref="K18:O18" si="3">J18*K13</f>
        <v>0</v>
      </c>
      <c r="L18" s="33">
        <f t="shared" si="3"/>
        <v>0</v>
      </c>
      <c r="M18" s="33">
        <f t="shared" si="3"/>
        <v>0</v>
      </c>
      <c r="N18" s="33">
        <f t="shared" si="3"/>
        <v>0</v>
      </c>
      <c r="O18" s="33">
        <f t="shared" si="3"/>
        <v>0</v>
      </c>
      <c r="P18" s="33">
        <f>F18*P13</f>
        <v>124.8463</v>
      </c>
      <c r="Q18" s="33">
        <f>F18*Q13</f>
        <v>310.339</v>
      </c>
      <c r="R18" s="33">
        <f>F18*R13</f>
        <v>447.74099999999999</v>
      </c>
      <c r="S18" s="16">
        <f t="shared" si="0"/>
        <v>2369</v>
      </c>
    </row>
    <row r="19" spans="1:19" ht="38.25" customHeight="1" x14ac:dyDescent="0.25">
      <c r="A19" s="60" t="s">
        <v>76</v>
      </c>
      <c r="B19" s="24" t="s">
        <v>78</v>
      </c>
      <c r="C19" s="26" t="s">
        <v>22</v>
      </c>
      <c r="D19" s="33">
        <v>114</v>
      </c>
      <c r="E19" s="33">
        <v>122</v>
      </c>
      <c r="F19" s="33">
        <v>127</v>
      </c>
      <c r="G19" s="33">
        <f>F19*G13</f>
        <v>27.305</v>
      </c>
      <c r="H19" s="33">
        <f>F19*H13</f>
        <v>25.069800000000001</v>
      </c>
      <c r="I19" s="33">
        <f>F19*I13</f>
        <v>20.535900000000002</v>
      </c>
      <c r="J19" s="33">
        <f>F19*J13</f>
        <v>6.7563999999999993</v>
      </c>
      <c r="K19" s="33">
        <f t="shared" ref="K19:O19" si="4">J19*K13</f>
        <v>0</v>
      </c>
      <c r="L19" s="33">
        <f t="shared" si="4"/>
        <v>0</v>
      </c>
      <c r="M19" s="33">
        <f t="shared" si="4"/>
        <v>0</v>
      </c>
      <c r="N19" s="33">
        <f t="shared" si="4"/>
        <v>0</v>
      </c>
      <c r="O19" s="33">
        <f t="shared" si="4"/>
        <v>0</v>
      </c>
      <c r="P19" s="33">
        <f>F19*P13</f>
        <v>6.6928999999999998</v>
      </c>
      <c r="Q19" s="33">
        <f>F19*Q13</f>
        <v>16.637</v>
      </c>
      <c r="R19" s="33">
        <f>F19*R13</f>
        <v>24.003</v>
      </c>
      <c r="S19" s="16">
        <f t="shared" si="0"/>
        <v>127</v>
      </c>
    </row>
    <row r="20" spans="1:19" ht="37.5" customHeight="1" x14ac:dyDescent="0.25">
      <c r="A20" s="60" t="s">
        <v>79</v>
      </c>
      <c r="B20" s="24" t="s">
        <v>57</v>
      </c>
      <c r="C20" s="26" t="s">
        <v>22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16">
        <f t="shared" si="0"/>
        <v>0</v>
      </c>
    </row>
    <row r="21" spans="1:19" ht="84.75" customHeight="1" x14ac:dyDescent="0.25">
      <c r="A21" s="60" t="s">
        <v>85</v>
      </c>
      <c r="B21" s="24" t="s">
        <v>26</v>
      </c>
      <c r="C21" s="26" t="s">
        <v>22</v>
      </c>
      <c r="D21" s="29">
        <v>0</v>
      </c>
      <c r="E21" s="34">
        <v>0</v>
      </c>
      <c r="F21" s="32">
        <v>0</v>
      </c>
      <c r="G21" s="35">
        <f>F21*G13</f>
        <v>0</v>
      </c>
      <c r="H21" s="35">
        <f>F21*H13</f>
        <v>0</v>
      </c>
      <c r="I21" s="35">
        <f>F21*I13</f>
        <v>0</v>
      </c>
      <c r="J21" s="35">
        <f>F21*J13</f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f>F21*P13</f>
        <v>0</v>
      </c>
      <c r="Q21" s="35">
        <f>F21*Q13</f>
        <v>0</v>
      </c>
      <c r="R21" s="35">
        <f>F21*R13</f>
        <v>0</v>
      </c>
      <c r="S21" s="16">
        <f t="shared" si="0"/>
        <v>0</v>
      </c>
    </row>
    <row r="22" spans="1:19" ht="66.75" customHeight="1" x14ac:dyDescent="0.25">
      <c r="A22" s="60" t="s">
        <v>27</v>
      </c>
      <c r="B22" s="24" t="s">
        <v>86</v>
      </c>
      <c r="C22" s="26" t="s">
        <v>22</v>
      </c>
      <c r="D22" s="29">
        <v>0</v>
      </c>
      <c r="E22" s="29">
        <v>0</v>
      </c>
      <c r="F22" s="32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16">
        <f t="shared" si="0"/>
        <v>0</v>
      </c>
    </row>
    <row r="23" spans="1:19" ht="117" customHeight="1" x14ac:dyDescent="0.25">
      <c r="A23" s="60" t="s">
        <v>28</v>
      </c>
      <c r="B23" s="24" t="s">
        <v>29</v>
      </c>
      <c r="C23" s="26" t="s">
        <v>22</v>
      </c>
      <c r="D23" s="29">
        <v>3527</v>
      </c>
      <c r="E23" s="29">
        <v>0</v>
      </c>
      <c r="F23" s="32">
        <v>0</v>
      </c>
      <c r="G23" s="35">
        <f>G21</f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16">
        <f t="shared" si="0"/>
        <v>0</v>
      </c>
    </row>
    <row r="24" spans="1:19" ht="99.75" customHeight="1" x14ac:dyDescent="0.25">
      <c r="A24" s="60" t="s">
        <v>87</v>
      </c>
      <c r="B24" s="24" t="s">
        <v>30</v>
      </c>
      <c r="C24" s="26" t="s">
        <v>22</v>
      </c>
      <c r="D24" s="29">
        <v>3929</v>
      </c>
      <c r="E24" s="29">
        <v>2584</v>
      </c>
      <c r="F24" s="29">
        <f>F14+F21</f>
        <v>2708</v>
      </c>
      <c r="G24" s="33">
        <f>G14+G21</f>
        <v>582.22</v>
      </c>
      <c r="H24" s="33">
        <f t="shared" ref="H24:S24" si="5">H14+H21</f>
        <v>534.55920000000003</v>
      </c>
      <c r="I24" s="33">
        <f t="shared" si="5"/>
        <v>437.8836</v>
      </c>
      <c r="J24" s="33">
        <f t="shared" si="5"/>
        <v>144.06559999999999</v>
      </c>
      <c r="K24" s="33">
        <f t="shared" si="5"/>
        <v>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0</v>
      </c>
      <c r="P24" s="33">
        <f t="shared" si="5"/>
        <v>142.7116</v>
      </c>
      <c r="Q24" s="33">
        <f t="shared" si="5"/>
        <v>354.74799999999999</v>
      </c>
      <c r="R24" s="33">
        <f t="shared" si="5"/>
        <v>511.81200000000001</v>
      </c>
      <c r="S24" s="18">
        <f t="shared" si="5"/>
        <v>2708</v>
      </c>
    </row>
    <row r="25" spans="1:19" ht="60" x14ac:dyDescent="0.25">
      <c r="A25" s="60" t="s">
        <v>88</v>
      </c>
      <c r="B25" s="24" t="s">
        <v>31</v>
      </c>
      <c r="C25" s="26" t="s">
        <v>22</v>
      </c>
      <c r="D25" s="29">
        <v>508</v>
      </c>
      <c r="E25" s="29">
        <v>333</v>
      </c>
      <c r="F25" s="37">
        <v>444</v>
      </c>
      <c r="G25" s="56">
        <f>F25*G13</f>
        <v>95.46</v>
      </c>
      <c r="H25" s="56">
        <f>F25*H13</f>
        <v>87.645600000000002</v>
      </c>
      <c r="I25" s="56">
        <f>F25*I13</f>
        <v>71.794800000000009</v>
      </c>
      <c r="J25" s="56">
        <f>F25*J13</f>
        <v>23.620799999999999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f>F25*P13</f>
        <v>23.398799999999998</v>
      </c>
      <c r="Q25" s="56">
        <f>F25*Q13</f>
        <v>58.164000000000001</v>
      </c>
      <c r="R25" s="56">
        <f>F25*R13</f>
        <v>83.915999999999997</v>
      </c>
      <c r="S25" s="16">
        <f t="shared" si="0"/>
        <v>443.99999999999994</v>
      </c>
    </row>
    <row r="26" spans="1:19" ht="48" x14ac:dyDescent="0.25">
      <c r="A26" s="60" t="s">
        <v>34</v>
      </c>
      <c r="B26" s="24" t="s">
        <v>82</v>
      </c>
      <c r="C26" s="26" t="s">
        <v>22</v>
      </c>
      <c r="D26" s="29">
        <v>422</v>
      </c>
      <c r="E26" s="29">
        <v>276</v>
      </c>
      <c r="F26" s="37">
        <v>384</v>
      </c>
      <c r="G26" s="31">
        <f>F26*G13</f>
        <v>82.56</v>
      </c>
      <c r="H26" s="31">
        <f>F26*H13</f>
        <v>75.801599999999993</v>
      </c>
      <c r="I26" s="31">
        <f>F26*I13</f>
        <v>62.092800000000004</v>
      </c>
      <c r="J26" s="31">
        <f>F26*J13</f>
        <v>20.428799999999999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f>F26*P13</f>
        <v>20.236799999999999</v>
      </c>
      <c r="Q26" s="31">
        <f>F26*Q13</f>
        <v>50.304000000000002</v>
      </c>
      <c r="R26" s="31">
        <f>F26*R13</f>
        <v>72.575999999999993</v>
      </c>
      <c r="S26" s="16">
        <f t="shared" si="0"/>
        <v>384</v>
      </c>
    </row>
    <row r="27" spans="1:19" ht="48" x14ac:dyDescent="0.25">
      <c r="A27" s="60" t="s">
        <v>89</v>
      </c>
      <c r="B27" s="24" t="s">
        <v>81</v>
      </c>
      <c r="C27" s="26" t="s">
        <v>22</v>
      </c>
      <c r="D27" s="29">
        <v>86</v>
      </c>
      <c r="E27" s="29">
        <v>57</v>
      </c>
      <c r="F27" s="37">
        <v>60</v>
      </c>
      <c r="G27" s="31">
        <f>F27*G13</f>
        <v>12.9</v>
      </c>
      <c r="H27" s="31">
        <f>F27*H13</f>
        <v>11.843999999999999</v>
      </c>
      <c r="I27" s="31">
        <f>F27*I13</f>
        <v>9.702</v>
      </c>
      <c r="J27" s="31">
        <f>F27*J13</f>
        <v>3.1919999999999997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f>F27*P13</f>
        <v>3.1619999999999999</v>
      </c>
      <c r="Q27" s="31">
        <f>F27*Q13</f>
        <v>7.86</v>
      </c>
      <c r="R27" s="31">
        <f>F27*R13</f>
        <v>11.34</v>
      </c>
      <c r="S27" s="16"/>
    </row>
    <row r="28" spans="1:19" ht="24" x14ac:dyDescent="0.25">
      <c r="A28" s="60" t="s">
        <v>90</v>
      </c>
      <c r="B28" s="24" t="s">
        <v>32</v>
      </c>
      <c r="C28" s="26" t="s">
        <v>33</v>
      </c>
      <c r="D28" s="38">
        <f t="shared" ref="D28:J28" si="6">IFERROR(D25/D24*100,0)</f>
        <v>12.929498600152712</v>
      </c>
      <c r="E28" s="38">
        <f t="shared" si="6"/>
        <v>12.886996904024766</v>
      </c>
      <c r="F28" s="38">
        <f t="shared" si="6"/>
        <v>16.395864106351553</v>
      </c>
      <c r="G28" s="38">
        <f t="shared" si="6"/>
        <v>16.395864106351549</v>
      </c>
      <c r="H28" s="38">
        <f t="shared" si="6"/>
        <v>16.395864106351553</v>
      </c>
      <c r="I28" s="38">
        <f t="shared" si="6"/>
        <v>16.395864106351553</v>
      </c>
      <c r="J28" s="38">
        <f t="shared" si="6"/>
        <v>16.395864106351553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38">
        <f>IFERROR(P25/P24*100,0)</f>
        <v>16.395864106351549</v>
      </c>
      <c r="Q28" s="38">
        <f>IFERROR(Q25/Q24*100,0)</f>
        <v>16.395864106351553</v>
      </c>
      <c r="R28" s="38">
        <f>IFERROR(R25/R24*100,0)</f>
        <v>16.395864106351549</v>
      </c>
      <c r="S28" s="16"/>
    </row>
    <row r="29" spans="1:19" ht="122.25" customHeight="1" x14ac:dyDescent="0.25">
      <c r="A29" s="60" t="s">
        <v>91</v>
      </c>
      <c r="B29" s="24" t="s">
        <v>35</v>
      </c>
      <c r="C29" s="26" t="s">
        <v>22</v>
      </c>
      <c r="D29" s="39">
        <v>0</v>
      </c>
      <c r="E29" s="39">
        <v>0</v>
      </c>
      <c r="F29" s="40">
        <v>0</v>
      </c>
      <c r="G29" s="40">
        <f>F29*G13</f>
        <v>0</v>
      </c>
      <c r="H29" s="40">
        <f>F29*H13</f>
        <v>0</v>
      </c>
      <c r="I29" s="40">
        <f>F29*I13</f>
        <v>0</v>
      </c>
      <c r="J29" s="40">
        <f>F29*J13</f>
        <v>0</v>
      </c>
      <c r="K29" s="40">
        <f t="shared" ref="K29:O29" si="7">J29*K13</f>
        <v>0</v>
      </c>
      <c r="L29" s="40">
        <f t="shared" si="7"/>
        <v>0</v>
      </c>
      <c r="M29" s="40">
        <f t="shared" si="7"/>
        <v>0</v>
      </c>
      <c r="N29" s="40">
        <f t="shared" si="7"/>
        <v>0</v>
      </c>
      <c r="O29" s="40">
        <f t="shared" si="7"/>
        <v>0</v>
      </c>
      <c r="P29" s="40">
        <f>F29*P13</f>
        <v>0</v>
      </c>
      <c r="Q29" s="40">
        <f>F29*Q13</f>
        <v>0</v>
      </c>
      <c r="R29" s="40">
        <f>F29*R13</f>
        <v>0</v>
      </c>
      <c r="S29" s="16">
        <f t="shared" si="0"/>
        <v>0</v>
      </c>
    </row>
    <row r="30" spans="1:19" ht="24" x14ac:dyDescent="0.25">
      <c r="A30" s="60" t="s">
        <v>92</v>
      </c>
      <c r="B30" s="24" t="s">
        <v>36</v>
      </c>
      <c r="C30" s="26" t="s">
        <v>33</v>
      </c>
      <c r="D30" s="29">
        <v>0</v>
      </c>
      <c r="E30" s="29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16">
        <f t="shared" si="0"/>
        <v>0</v>
      </c>
    </row>
    <row r="31" spans="1:19" ht="104.25" customHeight="1" x14ac:dyDescent="0.25">
      <c r="A31" s="60" t="s">
        <v>37</v>
      </c>
      <c r="B31" s="24" t="s">
        <v>38</v>
      </c>
      <c r="C31" s="26" t="s">
        <v>22</v>
      </c>
      <c r="D31" s="29">
        <v>0</v>
      </c>
      <c r="E31" s="29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16">
        <f t="shared" si="0"/>
        <v>0</v>
      </c>
    </row>
    <row r="32" spans="1:19" ht="110.25" customHeight="1" x14ac:dyDescent="0.25">
      <c r="A32" s="60" t="s">
        <v>39</v>
      </c>
      <c r="B32" s="24" t="s">
        <v>40</v>
      </c>
      <c r="C32" s="26" t="s">
        <v>22</v>
      </c>
      <c r="D32" s="29">
        <v>0</v>
      </c>
      <c r="E32" s="29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16">
        <f t="shared" si="0"/>
        <v>0</v>
      </c>
    </row>
    <row r="33" spans="1:19" ht="36" x14ac:dyDescent="0.25">
      <c r="A33" s="60" t="s">
        <v>93</v>
      </c>
      <c r="B33" s="24" t="s">
        <v>41</v>
      </c>
      <c r="C33" s="26"/>
      <c r="D33" s="29">
        <v>0</v>
      </c>
      <c r="E33" s="29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16">
        <f t="shared" si="0"/>
        <v>0</v>
      </c>
    </row>
    <row r="34" spans="1:19" ht="96" x14ac:dyDescent="0.25">
      <c r="A34" s="60" t="s">
        <v>42</v>
      </c>
      <c r="B34" s="24" t="s">
        <v>43</v>
      </c>
      <c r="C34" s="26" t="s">
        <v>22</v>
      </c>
      <c r="D34" s="41">
        <v>0</v>
      </c>
      <c r="E34" s="41">
        <v>649</v>
      </c>
      <c r="F34" s="41">
        <f>F35+F37</f>
        <v>2264</v>
      </c>
      <c r="G34" s="41">
        <f t="shared" ref="G34:R34" si="8">G35+G37</f>
        <v>486.76000000000005</v>
      </c>
      <c r="H34" s="41">
        <f t="shared" si="8"/>
        <v>446.91359999999997</v>
      </c>
      <c r="I34" s="41">
        <f t="shared" si="8"/>
        <v>366.08879999999999</v>
      </c>
      <c r="J34" s="41">
        <f t="shared" si="8"/>
        <v>120.44479999999999</v>
      </c>
      <c r="K34" s="41">
        <f t="shared" si="8"/>
        <v>0</v>
      </c>
      <c r="L34" s="41">
        <f t="shared" si="8"/>
        <v>0</v>
      </c>
      <c r="M34" s="41">
        <f t="shared" si="8"/>
        <v>0</v>
      </c>
      <c r="N34" s="41">
        <f t="shared" si="8"/>
        <v>0</v>
      </c>
      <c r="O34" s="41">
        <f t="shared" si="8"/>
        <v>0</v>
      </c>
      <c r="P34" s="41">
        <f t="shared" si="8"/>
        <v>119.3128</v>
      </c>
      <c r="Q34" s="41">
        <f t="shared" si="8"/>
        <v>296.58400000000006</v>
      </c>
      <c r="R34" s="41">
        <f t="shared" si="8"/>
        <v>428.86199999999997</v>
      </c>
      <c r="S34" s="16">
        <f t="shared" si="0"/>
        <v>2264.9659999999999</v>
      </c>
    </row>
    <row r="35" spans="1:19" ht="72" x14ac:dyDescent="0.25">
      <c r="A35" s="60" t="s">
        <v>44</v>
      </c>
      <c r="B35" s="24" t="s">
        <v>45</v>
      </c>
      <c r="C35" s="26" t="s">
        <v>22</v>
      </c>
      <c r="D35" s="42">
        <v>0</v>
      </c>
      <c r="E35" s="42">
        <v>0</v>
      </c>
      <c r="F35" s="43">
        <v>0</v>
      </c>
      <c r="G35" s="40">
        <f>F35*G13</f>
        <v>0</v>
      </c>
      <c r="H35" s="40">
        <f>F35*H13</f>
        <v>0</v>
      </c>
      <c r="I35" s="40">
        <f>F35*I13</f>
        <v>0</v>
      </c>
      <c r="J35" s="40">
        <f>F35*J13</f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f>F35*P13</f>
        <v>0</v>
      </c>
      <c r="Q35" s="40">
        <f>F35*Q13</f>
        <v>0</v>
      </c>
      <c r="R35" s="40">
        <f>F35*R13</f>
        <v>0</v>
      </c>
      <c r="S35" s="16">
        <f t="shared" si="0"/>
        <v>0</v>
      </c>
    </row>
    <row r="36" spans="1:19" ht="84" x14ac:dyDescent="0.25">
      <c r="A36" s="60" t="s">
        <v>46</v>
      </c>
      <c r="B36" s="24" t="s">
        <v>47</v>
      </c>
      <c r="C36" s="26" t="s">
        <v>22</v>
      </c>
      <c r="D36" s="42">
        <v>0</v>
      </c>
      <c r="E36" s="42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16">
        <f t="shared" si="0"/>
        <v>0</v>
      </c>
    </row>
    <row r="37" spans="1:19" ht="102" customHeight="1" x14ac:dyDescent="0.25">
      <c r="A37" s="69" t="s">
        <v>48</v>
      </c>
      <c r="B37" s="25" t="s">
        <v>49</v>
      </c>
      <c r="C37" s="45" t="s">
        <v>22</v>
      </c>
      <c r="D37" s="44">
        <v>649</v>
      </c>
      <c r="E37" s="58">
        <v>2251</v>
      </c>
      <c r="F37" s="44">
        <v>2264</v>
      </c>
      <c r="G37" s="59">
        <f>G38+G40+G42+G44</f>
        <v>486.76000000000005</v>
      </c>
      <c r="H37" s="59">
        <f t="shared" ref="H37:R37" si="9">H38+H40+H42+H44</f>
        <v>446.91359999999997</v>
      </c>
      <c r="I37" s="59">
        <f t="shared" si="9"/>
        <v>366.08879999999999</v>
      </c>
      <c r="J37" s="59">
        <f t="shared" si="9"/>
        <v>120.44479999999999</v>
      </c>
      <c r="K37" s="59">
        <f t="shared" si="9"/>
        <v>0</v>
      </c>
      <c r="L37" s="59">
        <f t="shared" si="9"/>
        <v>0</v>
      </c>
      <c r="M37" s="59">
        <f t="shared" si="9"/>
        <v>0</v>
      </c>
      <c r="N37" s="59">
        <f t="shared" si="9"/>
        <v>0</v>
      </c>
      <c r="O37" s="59">
        <f t="shared" si="9"/>
        <v>0</v>
      </c>
      <c r="P37" s="59">
        <f t="shared" si="9"/>
        <v>119.3128</v>
      </c>
      <c r="Q37" s="59">
        <f t="shared" si="9"/>
        <v>296.58400000000006</v>
      </c>
      <c r="R37" s="59">
        <f t="shared" si="9"/>
        <v>428.86199999999997</v>
      </c>
      <c r="S37" s="16">
        <f t="shared" si="0"/>
        <v>2264.9659999999999</v>
      </c>
    </row>
    <row r="38" spans="1:19" x14ac:dyDescent="0.25">
      <c r="A38" s="60" t="s">
        <v>50</v>
      </c>
      <c r="B38" s="24" t="s">
        <v>51</v>
      </c>
      <c r="C38" s="26" t="s">
        <v>22</v>
      </c>
      <c r="D38" s="29">
        <v>139</v>
      </c>
      <c r="E38" s="29">
        <v>135</v>
      </c>
      <c r="F38" s="37">
        <v>177</v>
      </c>
      <c r="G38" s="57">
        <f>F38*G13</f>
        <v>38.055</v>
      </c>
      <c r="H38" s="57">
        <f>F38*H13</f>
        <v>34.939799999999998</v>
      </c>
      <c r="I38" s="57">
        <f>F38*I13</f>
        <v>28.620900000000002</v>
      </c>
      <c r="J38" s="57">
        <f>F38*J13</f>
        <v>9.4163999999999994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f>F38*P13</f>
        <v>9.3278999999999996</v>
      </c>
      <c r="Q38" s="57">
        <f>F38*Q13</f>
        <v>23.187000000000001</v>
      </c>
      <c r="R38" s="57">
        <f>F38*R13</f>
        <v>33.453000000000003</v>
      </c>
      <c r="S38" s="16">
        <f t="shared" si="0"/>
        <v>177</v>
      </c>
    </row>
    <row r="39" spans="1:19" ht="36" x14ac:dyDescent="0.25">
      <c r="A39" s="60"/>
      <c r="B39" s="24" t="s">
        <v>52</v>
      </c>
      <c r="C39" s="26" t="s">
        <v>33</v>
      </c>
      <c r="D39" s="38">
        <f>IFERROR(D38/D37*100,0)</f>
        <v>21.417565485362093</v>
      </c>
      <c r="E39" s="38">
        <f>IFERROR(E38/E37*100,0)</f>
        <v>5.9973345179920035</v>
      </c>
      <c r="F39" s="46">
        <f>IFERROR(F38/$F$37*100,0)</f>
        <v>7.818021201413428</v>
      </c>
      <c r="G39" s="46">
        <f>IFERROR(G38/$G$37*100,0)</f>
        <v>7.8180212014134263</v>
      </c>
      <c r="H39" s="46">
        <f>IFERROR(H38/$H$37*100,0)</f>
        <v>7.818021201413428</v>
      </c>
      <c r="I39" s="46">
        <f>IFERROR(I38/$I$37*100,0)</f>
        <v>7.8180212014134289</v>
      </c>
      <c r="J39" s="46">
        <f>IFERROR(J38/$J$37*100,0)</f>
        <v>7.818021201413428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6">
        <f>IFERROR(P38/$P$37*100,0)</f>
        <v>7.818021201413428</v>
      </c>
      <c r="Q39" s="46">
        <f t="shared" ref="Q39:S39" si="10">IFERROR(Q38/$P$37*100,0)</f>
        <v>19.433790842223132</v>
      </c>
      <c r="R39" s="46">
        <f t="shared" si="10"/>
        <v>28.038064650230321</v>
      </c>
      <c r="S39" s="46">
        <f t="shared" si="10"/>
        <v>148.34954841391703</v>
      </c>
    </row>
    <row r="40" spans="1:19" ht="24" x14ac:dyDescent="0.25">
      <c r="A40" s="60" t="s">
        <v>53</v>
      </c>
      <c r="B40" s="24" t="s">
        <v>54</v>
      </c>
      <c r="C40" s="26" t="s">
        <v>22</v>
      </c>
      <c r="D40" s="29">
        <v>402</v>
      </c>
      <c r="E40" s="48">
        <v>2010</v>
      </c>
      <c r="F40" s="37">
        <v>1981</v>
      </c>
      <c r="G40" s="49">
        <f>F40*G13</f>
        <v>425.91500000000002</v>
      </c>
      <c r="H40" s="49">
        <f>F40*H13</f>
        <v>391.04939999999999</v>
      </c>
      <c r="I40" s="49">
        <f>F40*I13</f>
        <v>320.32769999999999</v>
      </c>
      <c r="J40" s="49">
        <f>F40*J13</f>
        <v>105.38919999999999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49">
        <f>F40*P13</f>
        <v>104.39869999999999</v>
      </c>
      <c r="Q40" s="49">
        <f>F40*Q13</f>
        <v>259.51100000000002</v>
      </c>
      <c r="R40" s="49">
        <f>F40*R13</f>
        <v>374.40899999999999</v>
      </c>
      <c r="S40" s="16">
        <f t="shared" si="0"/>
        <v>1981</v>
      </c>
    </row>
    <row r="41" spans="1:19" ht="36" x14ac:dyDescent="0.25">
      <c r="A41" s="60"/>
      <c r="B41" s="24" t="s">
        <v>55</v>
      </c>
      <c r="C41" s="26" t="s">
        <v>33</v>
      </c>
      <c r="D41" s="38">
        <f>IFERROR(D40/D37*100,0)</f>
        <v>61.941448382126353</v>
      </c>
      <c r="E41" s="38">
        <f>IFERROR(E40/E37*100,0)</f>
        <v>89.293647267880942</v>
      </c>
      <c r="F41" s="46">
        <f>IFERROR(F40/$F$37*100,0)</f>
        <v>87.5</v>
      </c>
      <c r="G41" s="46">
        <f>IFERROR(G40/$G$37*100,0)</f>
        <v>87.5</v>
      </c>
      <c r="H41" s="46">
        <f>IFERROR(H40/$H$37*100,0)</f>
        <v>87.5</v>
      </c>
      <c r="I41" s="46">
        <f>IFERROR(I40/$I$37*100,0)</f>
        <v>87.5</v>
      </c>
      <c r="J41" s="46">
        <f>IFERROR(J40/$J$37*100,0)</f>
        <v>87.5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6">
        <f>IFERROR(P40/$P$37*100,0)</f>
        <v>87.5</v>
      </c>
      <c r="Q41" s="46">
        <f>IFERROR(Q40/$Q$37*100,0)</f>
        <v>87.499999999999986</v>
      </c>
      <c r="R41" s="46">
        <f>IFERROR(R40/$R$37*100,0)</f>
        <v>87.302908627950259</v>
      </c>
      <c r="S41" s="16"/>
    </row>
    <row r="42" spans="1:19" ht="37.5" customHeight="1" x14ac:dyDescent="0.25">
      <c r="A42" s="60" t="s">
        <v>56</v>
      </c>
      <c r="B42" s="24" t="s">
        <v>57</v>
      </c>
      <c r="C42" s="26" t="s">
        <v>22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16">
        <f t="shared" si="0"/>
        <v>0</v>
      </c>
    </row>
    <row r="43" spans="1:19" ht="36" x14ac:dyDescent="0.25">
      <c r="A43" s="60"/>
      <c r="B43" s="24" t="s">
        <v>55</v>
      </c>
      <c r="C43" s="26" t="s">
        <v>33</v>
      </c>
      <c r="D43" s="38">
        <f>IFERROR(D42/D37*100,0)</f>
        <v>0</v>
      </c>
      <c r="E43" s="38">
        <f>IFERROR(E42/E37*100,0)</f>
        <v>0</v>
      </c>
      <c r="F43" s="50">
        <f>IFERROR(F42/$F$37*100,0)</f>
        <v>0</v>
      </c>
      <c r="G43" s="38">
        <f>IFERROR(G42/G37*100,0)</f>
        <v>0</v>
      </c>
      <c r="H43" s="50">
        <f>IFERROR(H42/$H$37*100,0)</f>
        <v>0</v>
      </c>
      <c r="I43" s="50">
        <f>IFERROR(I42/$I$37*100,0)</f>
        <v>0</v>
      </c>
      <c r="J43" s="50">
        <f>IFERROR(J42/$J$37*100,0)</f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0">
        <f>IFERROR(P42/$P$37*100,0)</f>
        <v>0</v>
      </c>
      <c r="Q43" s="50">
        <f>IFERROR(Q42/$Q$37*100,0)</f>
        <v>0</v>
      </c>
      <c r="R43" s="50">
        <f>IFERROR(R42/$R$37*100,0)</f>
        <v>0</v>
      </c>
      <c r="S43" s="16">
        <f t="shared" si="0"/>
        <v>0</v>
      </c>
    </row>
    <row r="44" spans="1:19" ht="32.25" customHeight="1" x14ac:dyDescent="0.25">
      <c r="A44" s="60" t="s">
        <v>58</v>
      </c>
      <c r="B44" s="24" t="s">
        <v>59</v>
      </c>
      <c r="C44" s="26" t="s">
        <v>22</v>
      </c>
      <c r="D44" s="29">
        <v>108</v>
      </c>
      <c r="E44" s="48">
        <v>106</v>
      </c>
      <c r="F44" s="37">
        <v>106</v>
      </c>
      <c r="G44" s="49">
        <f>F44*G13</f>
        <v>22.79</v>
      </c>
      <c r="H44" s="49">
        <f>F44*H13</f>
        <v>20.924399999999999</v>
      </c>
      <c r="I44" s="49">
        <f>F44*I13</f>
        <v>17.1402</v>
      </c>
      <c r="J44" s="49">
        <f>F44*J13</f>
        <v>5.6391999999999998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49">
        <f>F44*P13</f>
        <v>5.5861999999999998</v>
      </c>
      <c r="Q44" s="49">
        <f>F44*Q13</f>
        <v>13.886000000000001</v>
      </c>
      <c r="R44" s="49">
        <v>21</v>
      </c>
      <c r="S44" s="16">
        <f t="shared" si="0"/>
        <v>106.96599999999999</v>
      </c>
    </row>
    <row r="45" spans="1:19" ht="36" x14ac:dyDescent="0.25">
      <c r="A45" s="60"/>
      <c r="B45" s="24" t="s">
        <v>55</v>
      </c>
      <c r="C45" s="26" t="s">
        <v>33</v>
      </c>
      <c r="D45" s="38">
        <f>IFERROR(D44/D37*100,0)</f>
        <v>16.640986132511557</v>
      </c>
      <c r="E45" s="38">
        <f>IFERROR(E44/E37*100,0)</f>
        <v>4.7090182141270542</v>
      </c>
      <c r="F45" s="50">
        <f>IFERROR(F44/$F$37*100,0)</f>
        <v>4.681978798586572</v>
      </c>
      <c r="G45" s="38">
        <f>IFERROR(G44/G37*100,0)</f>
        <v>4.681978798586572</v>
      </c>
      <c r="H45" s="38">
        <f t="shared" ref="H45:R45" si="11">IFERROR(H44/H37*100,0)</f>
        <v>4.681978798586572</v>
      </c>
      <c r="I45" s="38">
        <f t="shared" si="11"/>
        <v>4.681978798586572</v>
      </c>
      <c r="J45" s="38">
        <f t="shared" si="11"/>
        <v>4.6819787985865728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38">
        <f t="shared" si="11"/>
        <v>4.681978798586572</v>
      </c>
      <c r="Q45" s="38">
        <f t="shared" si="11"/>
        <v>4.681978798586572</v>
      </c>
      <c r="R45" s="38">
        <f t="shared" si="11"/>
        <v>4.8966800509254726</v>
      </c>
      <c r="S45" s="16"/>
    </row>
    <row r="46" spans="1:19" ht="124.5" customHeight="1" x14ac:dyDescent="0.25">
      <c r="A46" s="60" t="s">
        <v>60</v>
      </c>
      <c r="B46" s="24" t="s">
        <v>61</v>
      </c>
      <c r="C46" s="26" t="s">
        <v>62</v>
      </c>
      <c r="D46" s="53">
        <v>0.46600000000000003</v>
      </c>
      <c r="E46" s="53">
        <v>1.415</v>
      </c>
      <c r="F46" s="54">
        <v>1.5509999999999999</v>
      </c>
      <c r="G46" s="54">
        <v>1.5509999999999999</v>
      </c>
      <c r="H46" s="54">
        <v>1.5509999999999999</v>
      </c>
      <c r="I46" s="54">
        <v>1.5509999999999999</v>
      </c>
      <c r="J46" s="54">
        <v>1.5509999999999999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54">
        <v>1.5509999999999999</v>
      </c>
      <c r="Q46" s="54">
        <v>1.5509999999999999</v>
      </c>
      <c r="R46" s="54">
        <v>1.5509999999999999</v>
      </c>
      <c r="S46" s="17">
        <v>0.76500000000000001</v>
      </c>
    </row>
    <row r="47" spans="1:19" x14ac:dyDescent="0.25">
      <c r="A47" s="60" t="s">
        <v>63</v>
      </c>
      <c r="B47" s="24" t="s">
        <v>64</v>
      </c>
      <c r="C47" s="26" t="s">
        <v>62</v>
      </c>
      <c r="D47" s="55">
        <v>9.4E-2</v>
      </c>
      <c r="E47" s="55">
        <v>9.4E-2</v>
      </c>
      <c r="F47" s="34">
        <v>5.3999999999999999E-2</v>
      </c>
      <c r="G47" s="55">
        <f>F47</f>
        <v>5.3999999999999999E-2</v>
      </c>
      <c r="H47" s="55">
        <f>F47</f>
        <v>5.3999999999999999E-2</v>
      </c>
      <c r="I47" s="55">
        <f>F47</f>
        <v>5.3999999999999999E-2</v>
      </c>
      <c r="J47" s="55">
        <f>F47</f>
        <v>5.3999999999999999E-2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f>F47</f>
        <v>5.3999999999999999E-2</v>
      </c>
      <c r="Q47" s="55">
        <f>F47</f>
        <v>5.3999999999999999E-2</v>
      </c>
      <c r="R47" s="55">
        <f>F47</f>
        <v>5.3999999999999999E-2</v>
      </c>
      <c r="S47" s="16"/>
    </row>
    <row r="48" spans="1:19" ht="24" x14ac:dyDescent="0.25">
      <c r="A48" s="60" t="s">
        <v>65</v>
      </c>
      <c r="B48" s="24" t="s">
        <v>66</v>
      </c>
      <c r="C48" s="26" t="s">
        <v>62</v>
      </c>
      <c r="D48" s="55">
        <v>0.27800000000000002</v>
      </c>
      <c r="E48" s="55">
        <v>1.2470000000000001</v>
      </c>
      <c r="F48" s="34">
        <v>1.458</v>
      </c>
      <c r="G48" s="34">
        <f>F48</f>
        <v>1.458</v>
      </c>
      <c r="H48" s="34">
        <f t="shared" ref="H48:J48" si="12">G48</f>
        <v>1.458</v>
      </c>
      <c r="I48" s="34">
        <f t="shared" si="12"/>
        <v>1.458</v>
      </c>
      <c r="J48" s="34">
        <f t="shared" si="12"/>
        <v>1.458</v>
      </c>
      <c r="K48" s="34">
        <v>0</v>
      </c>
      <c r="L48" s="55">
        <v>0</v>
      </c>
      <c r="M48" s="55">
        <v>0</v>
      </c>
      <c r="N48" s="55">
        <v>0</v>
      </c>
      <c r="O48" s="55">
        <v>0</v>
      </c>
      <c r="P48" s="34">
        <v>1.458</v>
      </c>
      <c r="Q48" s="34">
        <v>1.458</v>
      </c>
      <c r="R48" s="34">
        <v>1.458</v>
      </c>
      <c r="S48" s="16"/>
    </row>
    <row r="49" spans="1:19" ht="24" x14ac:dyDescent="0.25">
      <c r="A49" s="60" t="s">
        <v>67</v>
      </c>
      <c r="B49" s="24" t="s">
        <v>68</v>
      </c>
      <c r="C49" s="26" t="s">
        <v>62</v>
      </c>
      <c r="D49" s="55">
        <v>0</v>
      </c>
      <c r="E49" s="55">
        <v>0</v>
      </c>
      <c r="F49" s="34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16"/>
    </row>
    <row r="50" spans="1:19" ht="24" x14ac:dyDescent="0.25">
      <c r="A50" s="60" t="s">
        <v>69</v>
      </c>
      <c r="B50" s="24" t="s">
        <v>70</v>
      </c>
      <c r="C50" s="26" t="s">
        <v>62</v>
      </c>
      <c r="D50" s="55">
        <v>7.3999999999999996E-2</v>
      </c>
      <c r="E50" s="55">
        <v>7.3999999999999996E-2</v>
      </c>
      <c r="F50" s="34">
        <v>3.9E-2</v>
      </c>
      <c r="G50" s="34">
        <f>F50</f>
        <v>3.9E-2</v>
      </c>
      <c r="H50" s="55">
        <f>G50</f>
        <v>3.9E-2</v>
      </c>
      <c r="I50" s="55">
        <f>H50</f>
        <v>3.9E-2</v>
      </c>
      <c r="J50" s="55">
        <f>F50</f>
        <v>3.9E-2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f>F50</f>
        <v>3.9E-2</v>
      </c>
      <c r="Q50" s="55">
        <f>F50</f>
        <v>3.9E-2</v>
      </c>
      <c r="R50" s="55">
        <f>F50</f>
        <v>3.9E-2</v>
      </c>
      <c r="S50" s="11">
        <v>0.11600000000000001</v>
      </c>
    </row>
    <row r="51" spans="1:19" ht="15.75" x14ac:dyDescent="0.25">
      <c r="A51" s="70"/>
      <c r="B51" s="19"/>
      <c r="C51" s="20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 s="77" customFormat="1" ht="15.75" x14ac:dyDescent="0.25">
      <c r="A52" s="71"/>
      <c r="B52" s="72" t="s">
        <v>80</v>
      </c>
      <c r="C52" s="73"/>
      <c r="D52" s="74"/>
      <c r="E52" s="74"/>
      <c r="F52" s="73"/>
      <c r="G52" s="73"/>
      <c r="H52" s="73"/>
      <c r="I52" s="73"/>
      <c r="J52" s="75" t="s">
        <v>97</v>
      </c>
      <c r="K52" s="73"/>
      <c r="L52" s="73"/>
      <c r="M52" s="76"/>
      <c r="N52" s="76"/>
      <c r="O52" s="76"/>
      <c r="P52" s="76"/>
      <c r="Q52" s="76"/>
      <c r="R52" s="76"/>
    </row>
    <row r="53" spans="1:19" x14ac:dyDescent="0.25">
      <c r="A53" s="66"/>
      <c r="B53" s="12"/>
      <c r="C53" s="1"/>
      <c r="D53" s="13"/>
      <c r="E53" s="13"/>
      <c r="F53" s="1"/>
      <c r="G53" s="1"/>
      <c r="H53" s="1"/>
      <c r="I53" s="1"/>
      <c r="J53" s="14"/>
      <c r="K53" s="1"/>
      <c r="L53" s="1"/>
      <c r="M53" s="1"/>
      <c r="N53" s="1"/>
      <c r="O53" s="1"/>
      <c r="P53" s="1"/>
      <c r="Q53" s="1"/>
      <c r="R53" s="1"/>
    </row>
    <row r="54" spans="1:19" x14ac:dyDescent="0.25">
      <c r="A54" s="66"/>
      <c r="B54" s="1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9" x14ac:dyDescent="0.25">
      <c r="A55" s="66"/>
    </row>
  </sheetData>
  <mergeCells count="12">
    <mergeCell ref="N1:R1"/>
    <mergeCell ref="G10:R10"/>
    <mergeCell ref="E6:J6"/>
    <mergeCell ref="B7:Q7"/>
    <mergeCell ref="E8:K8"/>
    <mergeCell ref="E9:J9"/>
    <mergeCell ref="F10:F11"/>
    <mergeCell ref="A10:A11"/>
    <mergeCell ref="B10:B11"/>
    <mergeCell ref="C10:C11"/>
    <mergeCell ref="D10:D11"/>
    <mergeCell ref="E10:E11"/>
  </mergeCells>
  <conditionalFormatting sqref="A8:E8 L8:R8">
    <cfRule type="cellIs" dxfId="0" priority="1" operator="equal">
      <formula>0</formula>
    </cfRule>
  </conditionalFormatting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2024-11-08T08:07:36Z</dcterms:modified>
</cp:coreProperties>
</file>